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workbookProtection workbookAlgorithmName="SHA-512" workbookHashValue="lB2G8zER72/qqS+/dYFdt40FKr3YMWx4aA3rOHFS27KNtFNGPs6Xj3X+w1JyI33M2dl4xm0lzG9mboerEg4y9Q==" workbookSaltValue="G3EPFxpa4jnLL8znbUUqlw==" workbookSpinCount="100000" lockStructure="1"/>
  <bookViews>
    <workbookView xWindow="0" yWindow="0" windowWidth="28800" windowHeight="12435" tabRatio="569"/>
  </bookViews>
  <sheets>
    <sheet name="Ceník" sheetId="5" r:id="rId1"/>
  </sheets>
  <calcPr calcId="152511"/>
</workbook>
</file>

<file path=xl/calcChain.xml><?xml version="1.0" encoding="utf-8"?>
<calcChain xmlns="http://schemas.openxmlformats.org/spreadsheetml/2006/main">
  <c r="H191" i="5" l="1"/>
  <c r="I191" i="5" s="1"/>
  <c r="M191" i="5"/>
  <c r="H189" i="5"/>
  <c r="I189" i="5" s="1"/>
  <c r="M189" i="5"/>
  <c r="H190" i="5"/>
  <c r="I190" i="5" s="1"/>
  <c r="M190" i="5"/>
  <c r="M200" i="5"/>
  <c r="I200" i="5"/>
  <c r="H200" i="5"/>
  <c r="L200" i="5" s="1"/>
  <c r="M205" i="5"/>
  <c r="H205" i="5"/>
  <c r="I205" i="5" s="1"/>
  <c r="M204" i="5"/>
  <c r="H204" i="5"/>
  <c r="I204" i="5" s="1"/>
  <c r="M203" i="5"/>
  <c r="H203" i="5"/>
  <c r="I203" i="5" s="1"/>
  <c r="M202" i="5"/>
  <c r="H202" i="5"/>
  <c r="K202" i="5" s="1"/>
  <c r="M201" i="5"/>
  <c r="H201" i="5"/>
  <c r="L201" i="5" s="1"/>
  <c r="M183" i="5"/>
  <c r="H183" i="5"/>
  <c r="L183" i="5" s="1"/>
  <c r="M182" i="5"/>
  <c r="H182" i="5"/>
  <c r="I182" i="5" s="1"/>
  <c r="M181" i="5"/>
  <c r="H181" i="5"/>
  <c r="L181" i="5" s="1"/>
  <c r="M180" i="5"/>
  <c r="H180" i="5"/>
  <c r="I180" i="5" s="1"/>
  <c r="M198" i="5"/>
  <c r="H198" i="5"/>
  <c r="L198" i="5" s="1"/>
  <c r="M197" i="5"/>
  <c r="H197" i="5"/>
  <c r="L197" i="5" s="1"/>
  <c r="M196" i="5"/>
  <c r="H196" i="5"/>
  <c r="L196" i="5" s="1"/>
  <c r="M195" i="5"/>
  <c r="H195" i="5"/>
  <c r="L195" i="5" s="1"/>
  <c r="M194" i="5"/>
  <c r="H194" i="5"/>
  <c r="L194" i="5" s="1"/>
  <c r="M193" i="5"/>
  <c r="H193" i="5"/>
  <c r="L193" i="5" s="1"/>
  <c r="M192" i="5"/>
  <c r="H192" i="5"/>
  <c r="I192" i="5" s="1"/>
  <c r="M188" i="5"/>
  <c r="H188" i="5"/>
  <c r="L188" i="5" s="1"/>
  <c r="M187" i="5"/>
  <c r="H187" i="5"/>
  <c r="L187" i="5" s="1"/>
  <c r="M186" i="5"/>
  <c r="H186" i="5"/>
  <c r="L186" i="5" s="1"/>
  <c r="M185" i="5"/>
  <c r="H185" i="5"/>
  <c r="L185" i="5" s="1"/>
  <c r="M184" i="5"/>
  <c r="H184" i="5"/>
  <c r="L184" i="5" s="1"/>
  <c r="K193" i="5" l="1"/>
  <c r="L189" i="5"/>
  <c r="L191" i="5"/>
  <c r="L190" i="5"/>
  <c r="K189" i="5"/>
  <c r="K191" i="5"/>
  <c r="K190" i="5"/>
  <c r="K204" i="5"/>
  <c r="K200" i="5"/>
  <c r="L202" i="5"/>
  <c r="L192" i="5"/>
  <c r="K192" i="5"/>
  <c r="I193" i="5"/>
  <c r="I194" i="5"/>
  <c r="L203" i="5"/>
  <c r="L204" i="5"/>
  <c r="I185" i="5"/>
  <c r="I196" i="5"/>
  <c r="K180" i="5"/>
  <c r="I181" i="5"/>
  <c r="K185" i="5"/>
  <c r="I186" i="5"/>
  <c r="I187" i="5"/>
  <c r="K196" i="5"/>
  <c r="I197" i="5"/>
  <c r="I198" i="5"/>
  <c r="L180" i="5"/>
  <c r="K181" i="5"/>
  <c r="K186" i="5"/>
  <c r="K197" i="5"/>
  <c r="K203" i="5"/>
  <c r="I201" i="5"/>
  <c r="K201" i="5"/>
  <c r="I202" i="5"/>
  <c r="K205" i="5"/>
  <c r="L205" i="5"/>
  <c r="K182" i="5"/>
  <c r="I183" i="5"/>
  <c r="L182" i="5"/>
  <c r="K183" i="5"/>
  <c r="I184" i="5"/>
  <c r="K187" i="5"/>
  <c r="I188" i="5"/>
  <c r="K194" i="5"/>
  <c r="I195" i="5"/>
  <c r="K198" i="5"/>
  <c r="K184" i="5"/>
  <c r="K188" i="5"/>
  <c r="K195" i="5"/>
  <c r="H19" i="5"/>
  <c r="I19" i="5" l="1"/>
  <c r="L19" i="5"/>
  <c r="K19" i="5"/>
  <c r="J206" i="5"/>
  <c r="N5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20" i="5"/>
  <c r="H21" i="5"/>
  <c r="H22" i="5"/>
  <c r="H23" i="5"/>
  <c r="H24" i="5"/>
  <c r="H25" i="5"/>
  <c r="H26" i="5"/>
  <c r="H27" i="5"/>
  <c r="H28" i="5"/>
  <c r="H29" i="5"/>
  <c r="I29" i="5" s="1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I69" i="5" s="1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I101" i="5" s="1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I166" i="5" s="1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99" i="5"/>
  <c r="M199" i="5"/>
  <c r="I9" i="5"/>
  <c r="L177" i="5" l="1"/>
  <c r="K177" i="5"/>
  <c r="I169" i="5"/>
  <c r="L169" i="5"/>
  <c r="K169" i="5"/>
  <c r="L161" i="5"/>
  <c r="K161" i="5"/>
  <c r="L153" i="5"/>
  <c r="K153" i="5"/>
  <c r="I145" i="5"/>
  <c r="L145" i="5"/>
  <c r="K145" i="5"/>
  <c r="I137" i="5"/>
  <c r="L137" i="5"/>
  <c r="K137" i="5"/>
  <c r="I125" i="5"/>
  <c r="L125" i="5"/>
  <c r="K125" i="5"/>
  <c r="L117" i="5"/>
  <c r="K117" i="5"/>
  <c r="I105" i="5"/>
  <c r="L105" i="5"/>
  <c r="K105" i="5"/>
  <c r="L97" i="5"/>
  <c r="K97" i="5"/>
  <c r="K89" i="5"/>
  <c r="L89" i="5"/>
  <c r="L81" i="5"/>
  <c r="K81" i="5"/>
  <c r="I73" i="5"/>
  <c r="L73" i="5"/>
  <c r="K73" i="5"/>
  <c r="K65" i="5"/>
  <c r="L65" i="5"/>
  <c r="K57" i="5"/>
  <c r="L57" i="5"/>
  <c r="L49" i="5"/>
  <c r="K49" i="5"/>
  <c r="L41" i="5"/>
  <c r="K41" i="5"/>
  <c r="L33" i="5"/>
  <c r="K33" i="5"/>
  <c r="L25" i="5"/>
  <c r="K25" i="5"/>
  <c r="L16" i="5"/>
  <c r="K16" i="5"/>
  <c r="L172" i="5"/>
  <c r="K172" i="5"/>
  <c r="L164" i="5"/>
  <c r="K164" i="5"/>
  <c r="K160" i="5"/>
  <c r="L160" i="5"/>
  <c r="I152" i="5"/>
  <c r="L152" i="5"/>
  <c r="K152" i="5"/>
  <c r="K144" i="5"/>
  <c r="L144" i="5"/>
  <c r="L136" i="5"/>
  <c r="K136" i="5"/>
  <c r="L128" i="5"/>
  <c r="K128" i="5"/>
  <c r="L124" i="5"/>
  <c r="K124" i="5"/>
  <c r="L116" i="5"/>
  <c r="K116" i="5"/>
  <c r="L108" i="5"/>
  <c r="K108" i="5"/>
  <c r="L104" i="5"/>
  <c r="K104" i="5"/>
  <c r="L96" i="5"/>
  <c r="K96" i="5"/>
  <c r="L92" i="5"/>
  <c r="K92" i="5"/>
  <c r="L84" i="5"/>
  <c r="K84" i="5"/>
  <c r="L80" i="5"/>
  <c r="K80" i="5"/>
  <c r="L72" i="5"/>
  <c r="K72" i="5"/>
  <c r="L68" i="5"/>
  <c r="K68" i="5"/>
  <c r="L60" i="5"/>
  <c r="K60" i="5"/>
  <c r="L56" i="5"/>
  <c r="K56" i="5"/>
  <c r="L48" i="5"/>
  <c r="K48" i="5"/>
  <c r="L44" i="5"/>
  <c r="K44" i="5"/>
  <c r="L36" i="5"/>
  <c r="K36" i="5"/>
  <c r="L32" i="5"/>
  <c r="K32" i="5"/>
  <c r="L28" i="5"/>
  <c r="K28" i="5"/>
  <c r="I24" i="5"/>
  <c r="L24" i="5"/>
  <c r="K24" i="5"/>
  <c r="I15" i="5"/>
  <c r="K15" i="5"/>
  <c r="L15" i="5"/>
  <c r="L11" i="5"/>
  <c r="K11" i="5"/>
  <c r="I7" i="5"/>
  <c r="L7" i="5"/>
  <c r="K7" i="5"/>
  <c r="K179" i="5"/>
  <c r="L179" i="5"/>
  <c r="I175" i="5"/>
  <c r="L175" i="5"/>
  <c r="K175" i="5"/>
  <c r="K171" i="5"/>
  <c r="L171" i="5"/>
  <c r="I167" i="5"/>
  <c r="K167" i="5"/>
  <c r="L167" i="5"/>
  <c r="K163" i="5"/>
  <c r="L163" i="5"/>
  <c r="I159" i="5"/>
  <c r="L159" i="5"/>
  <c r="K159" i="5"/>
  <c r="K155" i="5"/>
  <c r="L155" i="5"/>
  <c r="I151" i="5"/>
  <c r="K151" i="5"/>
  <c r="L151" i="5"/>
  <c r="K147" i="5"/>
  <c r="L147" i="5"/>
  <c r="I143" i="5"/>
  <c r="L143" i="5"/>
  <c r="K143" i="5"/>
  <c r="K139" i="5"/>
  <c r="L139" i="5"/>
  <c r="I135" i="5"/>
  <c r="K135" i="5"/>
  <c r="L135" i="5"/>
  <c r="K131" i="5"/>
  <c r="L131" i="5"/>
  <c r="I127" i="5"/>
  <c r="K127" i="5"/>
  <c r="L127" i="5"/>
  <c r="L123" i="5"/>
  <c r="K123" i="5"/>
  <c r="I119" i="5"/>
  <c r="L119" i="5"/>
  <c r="K119" i="5"/>
  <c r="L115" i="5"/>
  <c r="K115" i="5"/>
  <c r="I111" i="5"/>
  <c r="K111" i="5"/>
  <c r="L111" i="5"/>
  <c r="K107" i="5"/>
  <c r="L107" i="5"/>
  <c r="I103" i="5"/>
  <c r="L103" i="5"/>
  <c r="K103" i="5"/>
  <c r="K99" i="5"/>
  <c r="L99" i="5"/>
  <c r="I95" i="5"/>
  <c r="K95" i="5"/>
  <c r="L95" i="5"/>
  <c r="L91" i="5"/>
  <c r="K91" i="5"/>
  <c r="I87" i="5"/>
  <c r="K87" i="5"/>
  <c r="L87" i="5"/>
  <c r="L83" i="5"/>
  <c r="K83" i="5"/>
  <c r="I79" i="5"/>
  <c r="K79" i="5"/>
  <c r="L79" i="5"/>
  <c r="L75" i="5"/>
  <c r="K75" i="5"/>
  <c r="I71" i="5"/>
  <c r="L71" i="5"/>
  <c r="K71" i="5"/>
  <c r="K67" i="5"/>
  <c r="L67" i="5"/>
  <c r="I63" i="5"/>
  <c r="K63" i="5"/>
  <c r="L63" i="5"/>
  <c r="L59" i="5"/>
  <c r="K59" i="5"/>
  <c r="I55" i="5"/>
  <c r="L55" i="5"/>
  <c r="K55" i="5"/>
  <c r="L51" i="5"/>
  <c r="K51" i="5"/>
  <c r="I47" i="5"/>
  <c r="K47" i="5"/>
  <c r="L47" i="5"/>
  <c r="K43" i="5"/>
  <c r="L43" i="5"/>
  <c r="I39" i="5"/>
  <c r="L39" i="5"/>
  <c r="K39" i="5"/>
  <c r="L35" i="5"/>
  <c r="K35" i="5"/>
  <c r="I31" i="5"/>
  <c r="K31" i="5"/>
  <c r="L31" i="5"/>
  <c r="L27" i="5"/>
  <c r="K27" i="5"/>
  <c r="I23" i="5"/>
  <c r="L23" i="5"/>
  <c r="K23" i="5"/>
  <c r="L18" i="5"/>
  <c r="K18" i="5"/>
  <c r="L14" i="5"/>
  <c r="K14" i="5"/>
  <c r="L10" i="5"/>
  <c r="K10" i="5"/>
  <c r="L6" i="5"/>
  <c r="K6" i="5"/>
  <c r="L178" i="5"/>
  <c r="K178" i="5"/>
  <c r="L174" i="5"/>
  <c r="K174" i="5"/>
  <c r="L170" i="5"/>
  <c r="K170" i="5"/>
  <c r="L166" i="5"/>
  <c r="K166" i="5"/>
  <c r="L162" i="5"/>
  <c r="K162" i="5"/>
  <c r="L158" i="5"/>
  <c r="K158" i="5"/>
  <c r="L154" i="5"/>
  <c r="K154" i="5"/>
  <c r="L150" i="5"/>
  <c r="K150" i="5"/>
  <c r="L146" i="5"/>
  <c r="K146" i="5"/>
  <c r="L142" i="5"/>
  <c r="K142" i="5"/>
  <c r="L138" i="5"/>
  <c r="K138" i="5"/>
  <c r="L134" i="5"/>
  <c r="K134" i="5"/>
  <c r="L130" i="5"/>
  <c r="K130" i="5"/>
  <c r="L126" i="5"/>
  <c r="K126" i="5"/>
  <c r="L122" i="5"/>
  <c r="K122" i="5"/>
  <c r="L118" i="5"/>
  <c r="K118" i="5"/>
  <c r="L114" i="5"/>
  <c r="K114" i="5"/>
  <c r="L110" i="5"/>
  <c r="K110" i="5"/>
  <c r="L106" i="5"/>
  <c r="K106" i="5"/>
  <c r="L102" i="5"/>
  <c r="K102" i="5"/>
  <c r="L98" i="5"/>
  <c r="K98" i="5"/>
  <c r="L94" i="5"/>
  <c r="K94" i="5"/>
  <c r="L90" i="5"/>
  <c r="K90" i="5"/>
  <c r="L86" i="5"/>
  <c r="K86" i="5"/>
  <c r="L82" i="5"/>
  <c r="K82" i="5"/>
  <c r="L78" i="5"/>
  <c r="K78" i="5"/>
  <c r="L74" i="5"/>
  <c r="K74" i="5"/>
  <c r="L70" i="5"/>
  <c r="K70" i="5"/>
  <c r="L66" i="5"/>
  <c r="K66" i="5"/>
  <c r="L62" i="5"/>
  <c r="K62" i="5"/>
  <c r="L58" i="5"/>
  <c r="K58" i="5"/>
  <c r="L54" i="5"/>
  <c r="K54" i="5"/>
  <c r="L50" i="5"/>
  <c r="K50" i="5"/>
  <c r="L46" i="5"/>
  <c r="K46" i="5"/>
  <c r="L42" i="5"/>
  <c r="K42" i="5"/>
  <c r="L38" i="5"/>
  <c r="K38" i="5"/>
  <c r="L34" i="5"/>
  <c r="K34" i="5"/>
  <c r="L30" i="5"/>
  <c r="K30" i="5"/>
  <c r="L26" i="5"/>
  <c r="K26" i="5"/>
  <c r="I22" i="5"/>
  <c r="L22" i="5"/>
  <c r="K22" i="5"/>
  <c r="I17" i="5"/>
  <c r="K17" i="5"/>
  <c r="L17" i="5"/>
  <c r="L13" i="5"/>
  <c r="K13" i="5"/>
  <c r="L9" i="5"/>
  <c r="K9" i="5"/>
  <c r="L5" i="5"/>
  <c r="K5" i="5"/>
  <c r="I173" i="5"/>
  <c r="L173" i="5"/>
  <c r="K173" i="5"/>
  <c r="K165" i="5"/>
  <c r="L165" i="5"/>
  <c r="L157" i="5"/>
  <c r="K157" i="5"/>
  <c r="K149" i="5"/>
  <c r="L149" i="5"/>
  <c r="L141" i="5"/>
  <c r="K141" i="5"/>
  <c r="L133" i="5"/>
  <c r="K133" i="5"/>
  <c r="L129" i="5"/>
  <c r="K129" i="5"/>
  <c r="K121" i="5"/>
  <c r="L121" i="5"/>
  <c r="I113" i="5"/>
  <c r="L113" i="5"/>
  <c r="K113" i="5"/>
  <c r="L109" i="5"/>
  <c r="K109" i="5"/>
  <c r="L101" i="5"/>
  <c r="K101" i="5"/>
  <c r="L93" i="5"/>
  <c r="K93" i="5"/>
  <c r="L85" i="5"/>
  <c r="K85" i="5"/>
  <c r="L77" i="5"/>
  <c r="K77" i="5"/>
  <c r="L69" i="5"/>
  <c r="K69" i="5"/>
  <c r="I61" i="5"/>
  <c r="L61" i="5"/>
  <c r="K61" i="5"/>
  <c r="L53" i="5"/>
  <c r="K53" i="5"/>
  <c r="I45" i="5"/>
  <c r="L45" i="5"/>
  <c r="K45" i="5"/>
  <c r="L37" i="5"/>
  <c r="K37" i="5"/>
  <c r="L29" i="5"/>
  <c r="K29" i="5"/>
  <c r="L21" i="5"/>
  <c r="K21" i="5"/>
  <c r="L12" i="5"/>
  <c r="K12" i="5"/>
  <c r="L8" i="5"/>
  <c r="K8" i="5"/>
  <c r="K4" i="5"/>
  <c r="L199" i="5"/>
  <c r="K199" i="5"/>
  <c r="L176" i="5"/>
  <c r="K176" i="5"/>
  <c r="L168" i="5"/>
  <c r="K168" i="5"/>
  <c r="L156" i="5"/>
  <c r="K156" i="5"/>
  <c r="L148" i="5"/>
  <c r="K148" i="5"/>
  <c r="L140" i="5"/>
  <c r="K140" i="5"/>
  <c r="L132" i="5"/>
  <c r="K132" i="5"/>
  <c r="L120" i="5"/>
  <c r="K120" i="5"/>
  <c r="L112" i="5"/>
  <c r="K112" i="5"/>
  <c r="L100" i="5"/>
  <c r="K100" i="5"/>
  <c r="L88" i="5"/>
  <c r="K88" i="5"/>
  <c r="L76" i="5"/>
  <c r="K76" i="5"/>
  <c r="L64" i="5"/>
  <c r="K64" i="5"/>
  <c r="L52" i="5"/>
  <c r="K52" i="5"/>
  <c r="L40" i="5"/>
  <c r="K40" i="5"/>
  <c r="L20" i="5"/>
  <c r="K20" i="5"/>
  <c r="I133" i="5"/>
  <c r="I161" i="5"/>
  <c r="I89" i="5"/>
  <c r="I117" i="5"/>
  <c r="I21" i="5"/>
  <c r="I121" i="5"/>
  <c r="I57" i="5"/>
  <c r="I85" i="5"/>
  <c r="I53" i="5"/>
  <c r="I149" i="5"/>
  <c r="I37" i="5"/>
  <c r="I157" i="5"/>
  <c r="I154" i="5"/>
  <c r="I10" i="5"/>
  <c r="I49" i="5"/>
  <c r="I33" i="5"/>
  <c r="I129" i="5"/>
  <c r="I97" i="5"/>
  <c r="I81" i="5"/>
  <c r="I65" i="5"/>
  <c r="I25" i="5"/>
  <c r="I5" i="5"/>
  <c r="I199" i="5"/>
  <c r="I176" i="5"/>
  <c r="I172" i="5"/>
  <c r="I168" i="5"/>
  <c r="I164" i="5"/>
  <c r="I160" i="5"/>
  <c r="I156" i="5"/>
  <c r="I148" i="5"/>
  <c r="I144" i="5"/>
  <c r="I140" i="5"/>
  <c r="I136" i="5"/>
  <c r="I132" i="5"/>
  <c r="I128" i="5"/>
  <c r="I124" i="5"/>
  <c r="I120" i="5"/>
  <c r="I116" i="5"/>
  <c r="I112" i="5"/>
  <c r="I108" i="5"/>
  <c r="I104" i="5"/>
  <c r="I100" i="5"/>
  <c r="I96" i="5"/>
  <c r="I92" i="5"/>
  <c r="I88" i="5"/>
  <c r="I84" i="5"/>
  <c r="I80" i="5"/>
  <c r="I76" i="5"/>
  <c r="I72" i="5"/>
  <c r="I68" i="5"/>
  <c r="I64" i="5"/>
  <c r="I60" i="5"/>
  <c r="I56" i="5"/>
  <c r="I52" i="5"/>
  <c r="I48" i="5"/>
  <c r="I44" i="5"/>
  <c r="I40" i="5"/>
  <c r="I36" i="5"/>
  <c r="I32" i="5"/>
  <c r="I28" i="5"/>
  <c r="I20" i="5"/>
  <c r="I16" i="5"/>
  <c r="I12" i="5"/>
  <c r="I8" i="5"/>
  <c r="I4" i="5"/>
  <c r="L4" i="5" s="1"/>
  <c r="I177" i="5"/>
  <c r="I165" i="5"/>
  <c r="I153" i="5"/>
  <c r="I141" i="5"/>
  <c r="I109" i="5"/>
  <c r="I93" i="5"/>
  <c r="I77" i="5"/>
  <c r="I41" i="5"/>
  <c r="I13" i="5"/>
  <c r="I179" i="5"/>
  <c r="I171" i="5"/>
  <c r="I163" i="5"/>
  <c r="I155" i="5"/>
  <c r="I147" i="5"/>
  <c r="I139" i="5"/>
  <c r="I131" i="5"/>
  <c r="I123" i="5"/>
  <c r="I115" i="5"/>
  <c r="I107" i="5"/>
  <c r="I99" i="5"/>
  <c r="I91" i="5"/>
  <c r="I83" i="5"/>
  <c r="I75" i="5"/>
  <c r="I67" i="5"/>
  <c r="I59" i="5"/>
  <c r="I51" i="5"/>
  <c r="I43" i="5"/>
  <c r="I35" i="5"/>
  <c r="I27" i="5"/>
  <c r="I11" i="5"/>
  <c r="I178" i="5"/>
  <c r="I174" i="5"/>
  <c r="I170" i="5"/>
  <c r="I162" i="5"/>
  <c r="I158" i="5"/>
  <c r="I150" i="5"/>
  <c r="I146" i="5"/>
  <c r="I142" i="5"/>
  <c r="I138" i="5"/>
  <c r="I134" i="5"/>
  <c r="I130" i="5"/>
  <c r="I126" i="5"/>
  <c r="I122" i="5"/>
  <c r="I118" i="5"/>
  <c r="I114" i="5"/>
  <c r="I110" i="5"/>
  <c r="I106" i="5"/>
  <c r="I102" i="5"/>
  <c r="I98" i="5"/>
  <c r="I94" i="5"/>
  <c r="I90" i="5"/>
  <c r="I86" i="5"/>
  <c r="I82" i="5"/>
  <c r="I78" i="5"/>
  <c r="I74" i="5"/>
  <c r="I70" i="5"/>
  <c r="I66" i="5"/>
  <c r="I62" i="5"/>
  <c r="I58" i="5"/>
  <c r="I54" i="5"/>
  <c r="I50" i="5"/>
  <c r="I46" i="5"/>
  <c r="I42" i="5"/>
  <c r="I38" i="5"/>
  <c r="I34" i="5"/>
  <c r="I30" i="5"/>
  <c r="I26" i="5"/>
  <c r="I18" i="5"/>
  <c r="I14" i="5"/>
  <c r="I6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4" i="5" l="1"/>
  <c r="K206" i="5" l="1"/>
  <c r="L206" i="5" s="1"/>
</calcChain>
</file>

<file path=xl/sharedStrings.xml><?xml version="1.0" encoding="utf-8"?>
<sst xmlns="http://schemas.openxmlformats.org/spreadsheetml/2006/main" count="625" uniqueCount="234">
  <si>
    <t>Sleva (%)</t>
  </si>
  <si>
    <t>Název listovací položky</t>
  </si>
  <si>
    <t>Katalogové číslo</t>
  </si>
  <si>
    <t>EAN</t>
  </si>
  <si>
    <t>Kusů v balení</t>
  </si>
  <si>
    <t>Objednané množství</t>
  </si>
  <si>
    <t>Cena bez DPH</t>
  </si>
  <si>
    <t>Cena s DPH</t>
  </si>
  <si>
    <t>Poznámka</t>
  </si>
  <si>
    <t>50 báječných experimentů</t>
  </si>
  <si>
    <t>50 přírodních experimentů</t>
  </si>
  <si>
    <t>50 skvělých nápadů pro deštivé dny</t>
  </si>
  <si>
    <t>50 veselých her do auta</t>
  </si>
  <si>
    <t>50 veselých her na cesty</t>
  </si>
  <si>
    <t>Azul: Vitráže Sintry</t>
  </si>
  <si>
    <t>Barevná příšerka</t>
  </si>
  <si>
    <t>Boží zboží</t>
  </si>
  <si>
    <t>Bystroočko</t>
  </si>
  <si>
    <t>Carcassonne</t>
  </si>
  <si>
    <t>Carcassonne: Big Box 2017</t>
  </si>
  <si>
    <t>Carcassonne děti</t>
  </si>
  <si>
    <t>Carcassonne: Safari</t>
  </si>
  <si>
    <t>Carcassonne: Star Wars</t>
  </si>
  <si>
    <t>Carcassonne: Zlatá horečka</t>
  </si>
  <si>
    <t>Citadela: De Luxe</t>
  </si>
  <si>
    <t>Cut the Rope</t>
  </si>
  <si>
    <t>Černé historky 1</t>
  </si>
  <si>
    <t>Černé historky 2</t>
  </si>
  <si>
    <t>Černé historky 3</t>
  </si>
  <si>
    <t>Desítka</t>
  </si>
  <si>
    <t>Desítka Česko</t>
  </si>
  <si>
    <t>Doba kamenná junior</t>
  </si>
  <si>
    <t>Duch!</t>
  </si>
  <si>
    <t>Duch: Feztovní vydání</t>
  </si>
  <si>
    <t>Duchová v koupelně</t>
  </si>
  <si>
    <t>Expedice příroda: 50 dinosaurů</t>
  </si>
  <si>
    <t>Expedice příroda: 50 druhů hmyzu a pavouků</t>
  </si>
  <si>
    <t>Expedice příroda: 50 koní a poníků</t>
  </si>
  <si>
    <t>Expedice příroda: 50 našich motýlů</t>
  </si>
  <si>
    <t>Expedice příroda: 50 nebeských objektů</t>
  </si>
  <si>
    <t>Expedice příroda: 50 plodů našich zahrad a polí</t>
  </si>
  <si>
    <t>Farmář Pepík</t>
  </si>
  <si>
    <t>Goblíci jedlíci</t>
  </si>
  <si>
    <t>Hadara</t>
  </si>
  <si>
    <t>Hravé kroužky</t>
  </si>
  <si>
    <t>Junk Art: Umění z odpadu</t>
  </si>
  <si>
    <t>Karneval berušek</t>
  </si>
  <si>
    <t>Kingdomino</t>
  </si>
  <si>
    <t>Kingdomino: Věk obrů</t>
  </si>
  <si>
    <t>Kočičí klub</t>
  </si>
  <si>
    <t>Kočka Karla</t>
  </si>
  <si>
    <t>Kronika zločinu</t>
  </si>
  <si>
    <t>Krycí jména</t>
  </si>
  <si>
    <t>Krycí jména XXL</t>
  </si>
  <si>
    <t>Krycí jména: Duet</t>
  </si>
  <si>
    <t>Krycí jména: Obrázky</t>
  </si>
  <si>
    <t>LAMA</t>
  </si>
  <si>
    <t>Legendy západu</t>
  </si>
  <si>
    <t>Letter Jam</t>
  </si>
  <si>
    <t>Machi Koro</t>
  </si>
  <si>
    <t>Majesty</t>
  </si>
  <si>
    <t>Master of Orion</t>
  </si>
  <si>
    <t>Mezi dvěma zámky šíleného krále Ludvíka</t>
  </si>
  <si>
    <t>Na křídlech</t>
  </si>
  <si>
    <t>Obludárium</t>
  </si>
  <si>
    <t>Pictomania</t>
  </si>
  <si>
    <t>Play! Gold</t>
  </si>
  <si>
    <t>Play! Staň se hvězdou internetu</t>
  </si>
  <si>
    <t>Podmořská města</t>
  </si>
  <si>
    <t>Port Royal: Rozšíření 1</t>
  </si>
  <si>
    <t>Port Royal: Rozšíření 2</t>
  </si>
  <si>
    <t>Příběhy pirátů</t>
  </si>
  <si>
    <t>Příběhy z kostek: Batman</t>
  </si>
  <si>
    <t>Přines si svou knihu</t>
  </si>
  <si>
    <t>Red 7</t>
  </si>
  <si>
    <t>Rytíř Klouzek</t>
  </si>
  <si>
    <t>Sagrada</t>
  </si>
  <si>
    <t>Sedm draků</t>
  </si>
  <si>
    <t>Slovopád</t>
  </si>
  <si>
    <t>SMART - Anakonda</t>
  </si>
  <si>
    <t>SMART - Angry Birds: Staveniště</t>
  </si>
  <si>
    <t>SMART - Barevný lov</t>
  </si>
  <si>
    <t>SMART - Brouci v akci</t>
  </si>
  <si>
    <t>SMART - IQ Blox</t>
  </si>
  <si>
    <t>SMART - IQ Fit</t>
  </si>
  <si>
    <t>SMART - IQ Fokus</t>
  </si>
  <si>
    <t>SMART - IQ Link</t>
  </si>
  <si>
    <t>SMART - IQ Twist</t>
  </si>
  <si>
    <t>SMART - Lovci duchů</t>
  </si>
  <si>
    <t>SMART - Myší království</t>
  </si>
  <si>
    <t>SMART - Na ledové kře rozšíření</t>
  </si>
  <si>
    <t>SMART - Noemova archa</t>
  </si>
  <si>
    <t>SMART - Safari rozšíření</t>
  </si>
  <si>
    <t>SMART - Skákej!</t>
  </si>
  <si>
    <t>SMART - Tajemný chrám</t>
  </si>
  <si>
    <t>SMART - Tangramy: Paradox</t>
  </si>
  <si>
    <t>SMART - Tangramy: Zvířata</t>
  </si>
  <si>
    <t>SMART - Tři malá prasátka</t>
  </si>
  <si>
    <t>SMART - Tři oříšky pro veverku</t>
  </si>
  <si>
    <t>SMART - Tučňáci na ledu</t>
  </si>
  <si>
    <t>SMART - Tučňáci na pochodu</t>
  </si>
  <si>
    <t>SMART - Vesmírná mise</t>
  </si>
  <si>
    <t>SMART - Zámecké schody</t>
  </si>
  <si>
    <t>Sochy v akci</t>
  </si>
  <si>
    <t>Studená válka</t>
  </si>
  <si>
    <t>Time´s Up Celebrity</t>
  </si>
  <si>
    <t>Time´s Up Filmy</t>
  </si>
  <si>
    <t>To je otázka</t>
  </si>
  <si>
    <t>V pasti</t>
  </si>
  <si>
    <t>Věž čarodějnic</t>
  </si>
  <si>
    <t>World  of Tanks: Rush</t>
  </si>
  <si>
    <t>ZaHRAda</t>
  </si>
  <si>
    <t>Záchranáři: Boj s ohněm</t>
  </si>
  <si>
    <t>Zachraňte příšerky</t>
  </si>
  <si>
    <t>Zajíček v své jamce</t>
  </si>
  <si>
    <t>Země: Na cestách</t>
  </si>
  <si>
    <t>Zvířátka na palubu!</t>
  </si>
  <si>
    <t>Agricola: rozšíření Sedláci z blat</t>
  </si>
  <si>
    <t>Mars_promo_desky_hráčů</t>
  </si>
  <si>
    <t>Mars_promo_20_karet</t>
  </si>
  <si>
    <t>Pandemic: Stav ohrožení</t>
  </si>
  <si>
    <t>Příběhy z kostek: Doctor Who</t>
  </si>
  <si>
    <t>Příběhy z kostek: Looney Tunes</t>
  </si>
  <si>
    <t>Příběhy z kostek: Scooby Doo</t>
  </si>
  <si>
    <t>Příšerky z podzemí</t>
  </si>
  <si>
    <t>Pulsar 2849</t>
  </si>
  <si>
    <t>Summoner Wars: Mistrovská sada</t>
  </si>
  <si>
    <t>Terra Mystica: Obchodníci</t>
  </si>
  <si>
    <t>Through the Ages: Příběh civilizace</t>
  </si>
  <si>
    <t>Vládci podzemí</t>
  </si>
  <si>
    <t>Zima mrtvých: Dlouhá noc</t>
  </si>
  <si>
    <t>Název firmy</t>
  </si>
  <si>
    <t>Dodací adresa</t>
  </si>
  <si>
    <t xml:space="preserve">Minimální výše objednávek bez poštovného je 3 000 Kč bez DPH. U nižších objednávek účtujeme poštovné a balné 100 Kč včetně DPH. Dodací lhůta: Od přijetí objednávky expedujeme nejpozději do dvou pracovních dnů. Předpokládané datum dodání je následující pracovní den. DPH u všech položek je 21%.
</t>
  </si>
  <si>
    <t>1989: Úsvit svobody</t>
  </si>
  <si>
    <t>brutto</t>
  </si>
  <si>
    <t>50 Experimentů na doma i na chatu</t>
  </si>
  <si>
    <t>50 veselých her na dětskou oslavu</t>
  </si>
  <si>
    <t>Carcassonne rozšíření 1 Hostince a katedrály</t>
  </si>
  <si>
    <t>Carcassonne rozšíření 10 Cirkus</t>
  </si>
  <si>
    <t>Carcassonne rozšíření 2 Kupci a stavitelé</t>
  </si>
  <si>
    <t>Carcassonne rozšíření 3 Princezna a drak</t>
  </si>
  <si>
    <t>Carcassonne rozšíření 4 Věž</t>
  </si>
  <si>
    <t>Carcassonne rozšíření 5 Opatství a starosta</t>
  </si>
  <si>
    <t>Carcassonne rozšíření 6 Král,hrabě a řeka</t>
  </si>
  <si>
    <t>Carcassonne rozšíření 8 Mosty a hrady</t>
  </si>
  <si>
    <t>Carcassonne rozšíření 9 Ovce a kopce</t>
  </si>
  <si>
    <t>Černé historky absurdní příběhy</t>
  </si>
  <si>
    <t>Černé historky bílé historky</t>
  </si>
  <si>
    <t>Černé historky modré historky</t>
  </si>
  <si>
    <t>Černé historky prázdninové příběhy</t>
  </si>
  <si>
    <t>Černé historky příběhy z nemocnice</t>
  </si>
  <si>
    <t>Černé historky příběhy ze středověku</t>
  </si>
  <si>
    <t>Černé historky skutečné příběhy</t>
  </si>
  <si>
    <t>Černé historky zlaté historky</t>
  </si>
  <si>
    <t>Černé historky zločin a sex</t>
  </si>
  <si>
    <t>Dao</t>
  </si>
  <si>
    <t>Doba kamenná</t>
  </si>
  <si>
    <t>Expedice příroda: 50 našich květin</t>
  </si>
  <si>
    <t>Expedice příroda: 50 našich lesních zvířat</t>
  </si>
  <si>
    <t>Expedice příroda: 50 našich ptáků</t>
  </si>
  <si>
    <t>Expedice příroda: 50 našich stromů</t>
  </si>
  <si>
    <t>Expedice příroda: 50 plemen psů</t>
  </si>
  <si>
    <t>Expedice příroda: 50 zvířat a rostlin našich potoků a rybníků</t>
  </si>
  <si>
    <t>Jak jako jak?</t>
  </si>
  <si>
    <t>Levá pravá</t>
  </si>
  <si>
    <t>Machi Koro: Rozšíření</t>
  </si>
  <si>
    <t>Ninja karty</t>
  </si>
  <si>
    <t>Port Royal</t>
  </si>
  <si>
    <t>Příběhy z kostek: Akce</t>
  </si>
  <si>
    <t>Příběhy z kostek: Divočina</t>
  </si>
  <si>
    <t>Příběhy z kostek: Mystérium</t>
  </si>
  <si>
    <t>Příběhy z kostek: Výpravy</t>
  </si>
  <si>
    <t>Sherlock 1. série (display, 3×5 ks)</t>
  </si>
  <si>
    <t>SMART - Anti Virus</t>
  </si>
  <si>
    <t>SMART - Auto Blok rozšíření</t>
  </si>
  <si>
    <t>SMART - Dinosauři Tajemné ostrovy</t>
  </si>
  <si>
    <t>SMART - Chytré autíčko mini</t>
  </si>
  <si>
    <t>SMART - Chytrý farmář</t>
  </si>
  <si>
    <t>SMART - IQ Kostka</t>
  </si>
  <si>
    <t>SMART - IQ Puzzle pro</t>
  </si>
  <si>
    <t>SMART - IQ Stars</t>
  </si>
  <si>
    <t>SMART - IQ XOXO</t>
  </si>
  <si>
    <t>SMART - Korálový útes</t>
  </si>
  <si>
    <t>SMART - Králičí nora</t>
  </si>
  <si>
    <t>SMART - Kvadrilion</t>
  </si>
  <si>
    <t>SMART - Vikingové</t>
  </si>
  <si>
    <t>Time´s Up Junior</t>
  </si>
  <si>
    <t>Ztracené dědictví: Hvězdný koráb</t>
  </si>
  <si>
    <t>Ztracené dědictví: Létající zahrada</t>
  </si>
  <si>
    <t>Adrenalin</t>
  </si>
  <si>
    <t>NETTO</t>
  </si>
  <si>
    <t>Klub ztroskotanců</t>
  </si>
  <si>
    <t>Legendy západu: Rozšíření 1 Hrst novinek</t>
  </si>
  <si>
    <t>Legendy západu: Rozšíření 2 Hodný, zlý a pohledný</t>
  </si>
  <si>
    <t>Mars: Rozšíření Kolonie</t>
  </si>
  <si>
    <t>Mars: Rozšíření Neklid</t>
  </si>
  <si>
    <t>Mars: Rozšíření Venuše</t>
  </si>
  <si>
    <t>NULL</t>
  </si>
  <si>
    <t>Pandemic Legacy: modrý</t>
  </si>
  <si>
    <t xml:space="preserve">nová grafika </t>
  </si>
  <si>
    <t>typ ceny</t>
  </si>
  <si>
    <t>poznámka</t>
  </si>
  <si>
    <t>Ceník, objednávka, platnost k 1.6.2020</t>
  </si>
  <si>
    <t>Výchozí cena s DPH</t>
  </si>
  <si>
    <t>50 optických iluzí</t>
  </si>
  <si>
    <t xml:space="preserve">opět skladem 23. týden </t>
  </si>
  <si>
    <t xml:space="preserve">poslední kusy </t>
  </si>
  <si>
    <t>Azul: Letohrádek</t>
  </si>
  <si>
    <t>Bananagrams</t>
  </si>
  <si>
    <t xml:space="preserve">opět skladem </t>
  </si>
  <si>
    <t xml:space="preserve">opět skladem 25. týden </t>
  </si>
  <si>
    <t>Odysea: Společně k deváté planetě</t>
  </si>
  <si>
    <t>Plyšová hlídka</t>
  </si>
  <si>
    <t>Queendomino</t>
  </si>
  <si>
    <t>SMART - Čarovný les</t>
  </si>
  <si>
    <t>SMART - Červená Karkulka</t>
  </si>
  <si>
    <t>SMART - Den a noc</t>
  </si>
  <si>
    <t>SMART - Králík Kuk</t>
  </si>
  <si>
    <t>Zbodni salát</t>
  </si>
  <si>
    <t>netto cena , novinka</t>
  </si>
  <si>
    <t xml:space="preserve">netto cena </t>
  </si>
  <si>
    <t>Doba kamenná stylově k cíli</t>
  </si>
  <si>
    <t>Halali</t>
  </si>
  <si>
    <t>Hodina duchů</t>
  </si>
  <si>
    <t>Through the Ages: Rozšíření</t>
  </si>
  <si>
    <t>skladem 20. týden , novinka</t>
  </si>
  <si>
    <t>DPC s DPH 1ks = 159,- , novinka</t>
  </si>
  <si>
    <t>Nákupní cena s DPH</t>
  </si>
  <si>
    <t xml:space="preserve">Vítěz Spiel des Jahres 2017 </t>
  </si>
  <si>
    <t>Nákupní cena bez DPH</t>
  </si>
  <si>
    <t>SET Rivalové + rozšíření</t>
  </si>
  <si>
    <t>opět skladem 25.týden , novinka</t>
  </si>
  <si>
    <t>Rivalové: Rozšíření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</si>
</sst>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K_č"/>
    <numFmt numFmtId="165" formatCode="_-* #,##0&quot; Kč&quot;_-;\-* #,##0&quot; Kč&quot;_-;_-* \-??&quot; Kč&quot;_-;_-@"/>
    <numFmt numFmtId="166" formatCode="#,##0.00\ [$Kč-405];[Red]\-#,##0.00\ [$Kč-405]"/>
  </numFmts>
  <fonts count="11"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b/>
      <sz val="8"/>
      <color indexed="8"/>
      <name val="Arial"/>
      <family val="2"/>
      <charset val="1"/>
    </font>
    <font>
      <sz val="8"/>
      <color indexed="12"/>
      <name val="Arial ce"/>
      <family val="2"/>
      <charset val="1"/>
    </font>
    <font>
      <sz val="8"/>
      <color indexed="8"/>
      <name val="Arial ce"/>
      <family val="2"/>
      <charset val="1"/>
    </font>
    <font>
      <b/>
      <sz val="8"/>
      <color indexed="8"/>
      <name val="Arial ce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 applyAlignment="1"/>
    <xf numFmtId="0" fontId="1" fillId="0" borderId="2" xfId="1" applyFont="1" applyBorder="1" applyAlignment="1"/>
    <xf numFmtId="0" fontId="5" fillId="0" borderId="4" xfId="1" applyFont="1" applyBorder="1" applyAlignment="1">
      <alignment vertical="center" wrapText="1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7" fillId="0" borderId="7" xfId="1" applyFont="1" applyBorder="1" applyAlignment="1">
      <alignment horizontal="right"/>
    </xf>
    <xf numFmtId="49" fontId="6" fillId="0" borderId="8" xfId="1" applyNumberFormat="1" applyFont="1" applyBorder="1" applyAlignment="1">
      <alignment horizontal="center"/>
    </xf>
    <xf numFmtId="49" fontId="0" fillId="0" borderId="10" xfId="1" applyNumberFormat="1" applyFont="1" applyFill="1" applyBorder="1" applyAlignment="1">
      <alignment horizontal="center"/>
    </xf>
    <xf numFmtId="1" fontId="0" fillId="0" borderId="10" xfId="1" applyNumberFormat="1" applyFont="1" applyFill="1" applyBorder="1" applyAlignment="1">
      <alignment horizontal="center" vertical="center"/>
    </xf>
    <xf numFmtId="0" fontId="0" fillId="0" borderId="10" xfId="1" applyFont="1" applyFill="1" applyBorder="1" applyAlignment="1">
      <alignment horizontal="center" vertical="center" wrapText="1"/>
    </xf>
    <xf numFmtId="165" fontId="0" fillId="0" borderId="10" xfId="1" applyNumberFormat="1" applyFont="1" applyFill="1" applyBorder="1" applyAlignment="1">
      <alignment horizontal="right" vertical="center" wrapText="1"/>
    </xf>
    <xf numFmtId="166" fontId="0" fillId="0" borderId="10" xfId="1" applyNumberFormat="1" applyFont="1" applyFill="1" applyBorder="1" applyAlignment="1"/>
    <xf numFmtId="49" fontId="0" fillId="0" borderId="12" xfId="1" applyNumberFormat="1" applyFont="1" applyFill="1" applyBorder="1" applyAlignment="1">
      <alignment horizontal="center" vertical="center" wrapText="1"/>
    </xf>
    <xf numFmtId="1" fontId="0" fillId="0" borderId="12" xfId="1" applyNumberFormat="1" applyFont="1" applyFill="1" applyBorder="1" applyAlignment="1">
      <alignment horizontal="center" vertical="center" wrapText="1"/>
    </xf>
    <xf numFmtId="0" fontId="0" fillId="0" borderId="12" xfId="1" applyFont="1" applyFill="1" applyBorder="1" applyAlignment="1">
      <alignment horizontal="center" vertical="center" wrapText="1"/>
    </xf>
    <xf numFmtId="165" fontId="0" fillId="0" borderId="12" xfId="1" applyNumberFormat="1" applyFont="1" applyFill="1" applyBorder="1" applyAlignment="1">
      <alignment horizontal="right" vertical="center" wrapText="1"/>
    </xf>
    <xf numFmtId="49" fontId="0" fillId="0" borderId="12" xfId="1" applyNumberFormat="1" applyFont="1" applyFill="1" applyBorder="1" applyAlignment="1">
      <alignment horizontal="center"/>
    </xf>
    <xf numFmtId="1" fontId="0" fillId="0" borderId="12" xfId="1" applyNumberFormat="1" applyFont="1" applyFill="1" applyBorder="1" applyAlignment="1">
      <alignment horizontal="center" vertical="center"/>
    </xf>
    <xf numFmtId="165" fontId="9" fillId="0" borderId="10" xfId="1" applyNumberFormat="1" applyFont="1" applyFill="1" applyBorder="1" applyAlignment="1">
      <alignment horizontal="right" vertical="center" wrapText="1"/>
    </xf>
    <xf numFmtId="166" fontId="9" fillId="0" borderId="10" xfId="1" applyNumberFormat="1" applyFont="1" applyFill="1" applyBorder="1" applyAlignment="1">
      <alignment horizontal="right" vertical="center" wrapText="1"/>
    </xf>
    <xf numFmtId="165" fontId="9" fillId="0" borderId="12" xfId="1" applyNumberFormat="1" applyFont="1" applyFill="1" applyBorder="1" applyAlignment="1">
      <alignment horizontal="right" vertical="center" wrapText="1"/>
    </xf>
    <xf numFmtId="166" fontId="9" fillId="0" borderId="11" xfId="1" applyNumberFormat="1" applyFont="1" applyFill="1" applyBorder="1" applyAlignment="1">
      <alignment horizontal="right"/>
    </xf>
    <xf numFmtId="166" fontId="0" fillId="0" borderId="9" xfId="1" applyNumberFormat="1" applyFont="1" applyFill="1" applyBorder="1" applyAlignment="1"/>
    <xf numFmtId="0" fontId="10" fillId="3" borderId="16" xfId="1" applyFont="1" applyFill="1" applyBorder="1" applyAlignment="1" applyProtection="1">
      <alignment horizontal="center"/>
      <protection locked="0"/>
    </xf>
    <xf numFmtId="0" fontId="10" fillId="3" borderId="17" xfId="1" applyFont="1" applyFill="1" applyBorder="1" applyAlignment="1" applyProtection="1">
      <alignment horizontal="center"/>
      <protection locked="0"/>
    </xf>
    <xf numFmtId="0" fontId="7" fillId="4" borderId="3" xfId="1" applyFont="1" applyFill="1" applyBorder="1" applyAlignment="1">
      <alignment horizontal="center"/>
    </xf>
    <xf numFmtId="166" fontId="0" fillId="4" borderId="8" xfId="1" applyNumberFormat="1" applyFont="1" applyFill="1" applyBorder="1" applyAlignment="1"/>
    <xf numFmtId="166" fontId="6" fillId="4" borderId="8" xfId="1" applyNumberFormat="1" applyFont="1" applyFill="1" applyBorder="1" applyAlignment="1"/>
    <xf numFmtId="0" fontId="3" fillId="0" borderId="2" xfId="1" applyFont="1" applyBorder="1" applyAlignment="1">
      <alignment horizontal="center" vertical="center"/>
    </xf>
    <xf numFmtId="0" fontId="5" fillId="0" borderId="13" xfId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 applyProtection="1">
      <alignment vertical="center" wrapText="1"/>
      <protection locked="0"/>
    </xf>
    <xf numFmtId="0" fontId="5" fillId="0" borderId="15" xfId="1" applyFont="1" applyBorder="1" applyAlignment="1">
      <alignment horizontal="left" vertical="top" wrapText="1" readingOrder="1"/>
    </xf>
    <xf numFmtId="0" fontId="1" fillId="0" borderId="19" xfId="1" applyFont="1" applyBorder="1" applyAlignment="1"/>
    <xf numFmtId="0" fontId="3" fillId="0" borderId="20" xfId="1" applyFont="1" applyBorder="1" applyAlignment="1">
      <alignment horizontal="center" vertical="center"/>
    </xf>
    <xf numFmtId="0" fontId="3" fillId="2" borderId="21" xfId="1" applyFont="1" applyFill="1" applyBorder="1" applyAlignment="1">
      <alignment horizontal="center"/>
    </xf>
    <xf numFmtId="2" fontId="3" fillId="2" borderId="23" xfId="1" applyNumberFormat="1" applyFont="1" applyFill="1" applyBorder="1" applyAlignment="1" applyProtection="1">
      <alignment horizontal="center"/>
      <protection locked="0"/>
    </xf>
    <xf numFmtId="0" fontId="4" fillId="0" borderId="24" xfId="1" applyFont="1" applyFill="1" applyBorder="1" applyAlignment="1">
      <alignment horizontal="center" vertical="center" wrapText="1"/>
    </xf>
    <xf numFmtId="164" fontId="4" fillId="0" borderId="25" xfId="1" applyNumberFormat="1" applyFont="1" applyFill="1" applyBorder="1" applyAlignment="1">
      <alignment horizontal="center" vertical="center" wrapText="1"/>
    </xf>
    <xf numFmtId="0" fontId="0" fillId="0" borderId="26" xfId="1" applyFont="1" applyFill="1" applyBorder="1" applyAlignment="1">
      <alignment vertical="center" wrapText="1"/>
    </xf>
    <xf numFmtId="0" fontId="0" fillId="0" borderId="27" xfId="1" applyNumberFormat="1" applyFont="1" applyFill="1" applyBorder="1" applyAlignment="1">
      <alignment horizontal="center"/>
    </xf>
    <xf numFmtId="0" fontId="0" fillId="0" borderId="28" xfId="1" applyFont="1" applyFill="1" applyBorder="1" applyAlignment="1">
      <alignment vertical="center" wrapText="1"/>
    </xf>
    <xf numFmtId="0" fontId="2" fillId="0" borderId="18" xfId="1" applyFont="1" applyBorder="1" applyAlignment="1">
      <alignment horizontal="center" wrapText="1"/>
    </xf>
    <xf numFmtId="0" fontId="1" fillId="0" borderId="22" xfId="1" applyFont="1" applyBorder="1" applyAlignment="1">
      <alignment wrapText="1"/>
    </xf>
    <xf numFmtId="0" fontId="1" fillId="0" borderId="0" xfId="1" applyFont="1" applyAlignment="1">
      <alignment wrapText="1"/>
    </xf>
    <xf numFmtId="0" fontId="1" fillId="0" borderId="0" xfId="1" applyAlignment="1">
      <alignment wrapText="1"/>
    </xf>
    <xf numFmtId="166" fontId="0" fillId="0" borderId="10" xfId="1" applyNumberFormat="1" applyFont="1" applyFill="1" applyBorder="1" applyAlignment="1">
      <alignment horizontal="right" vertical="center" wrapText="1"/>
    </xf>
    <xf numFmtId="166" fontId="0" fillId="0" borderId="11" xfId="1" applyNumberFormat="1" applyFont="1" applyFill="1" applyBorder="1" applyAlignment="1">
      <alignment horizontal="right"/>
    </xf>
  </cellXfs>
  <cellStyles count="2">
    <cellStyle name="Excel Built-in Normal" xfId="1"/>
    <cellStyle name="Normální" xfId="0" builtinId="0"/>
  </cellStyles>
  <dxfs count="23">
    <dxf>
      <alignment textRotation="0" wrapText="1" indent="0" justifyLastLine="0" shrinkToFit="0" readingOrder="0"/>
    </dxf>
    <dxf>
      <numFmt numFmtId="166" formatCode="#,##0.00\ [$Kč-405];[Red]\-#,##0.00\ [$Kč-405]"/>
    </dxf>
    <dxf>
      <numFmt numFmtId="166" formatCode="#,##0.00\ [$Kč-405];[Red]\-#,##0.00\ [$Kč-405]"/>
    </dxf>
    <dxf>
      <font>
        <b/>
      </font>
      <fill>
        <patternFill patternType="solid">
          <fgColor indexed="64"/>
          <bgColor rgb="FFFFFF00"/>
        </patternFill>
      </fill>
    </dxf>
    <dxf>
      <font>
        <i val="0"/>
      </font>
      <numFmt numFmtId="166" formatCode="#,##0.00\ [$Kč-405];[Red]\-#,##0.00\ [$Kč-405]"/>
    </dxf>
    <dxf>
      <font>
        <i val="0"/>
      </font>
      <numFmt numFmtId="166" formatCode="#,##0.00\ [$Kč-405];[Red]\-#,##0.00\ [$Kč-405]"/>
    </dxf>
    <dxf>
      <font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0" formatCode="General"/>
      <fill>
        <patternFill patternType="solid">
          <fgColor indexed="31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8"/>
        </left>
        <right/>
        <top/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30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4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276225</xdr:colOff>
      <xdr:row>1</xdr:row>
      <xdr:rowOff>285750</xdr:rowOff>
    </xdr:to>
    <xdr:pic>
      <xdr:nvPicPr>
        <xdr:cNvPr id="5121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0289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5" name="Tabulka36" displayName="Tabulka36" ref="A4:M205" headerRowCount="0" totalsRowShown="0" headerRowDxfId="22" tableBorderDxfId="21" totalsRowBorderDxfId="20">
  <tableColumns count="13">
    <tableColumn id="1" name="Sloupec1" headerRowDxfId="19" dataDxfId="0" headerRowCellStyle="Excel Built-in Normal"/>
    <tableColumn id="2" name="Sloupec2" headerRowDxfId="18" headerRowCellStyle="Excel Built-in Normal"/>
    <tableColumn id="3" name="Sloupec3" headerRowDxfId="17" headerRowCellStyle="Excel Built-in Normal"/>
    <tableColumn id="4" name="Sloupec4" headerRowDxfId="16" headerRowCellStyle="Excel Built-in Normal"/>
    <tableColumn id="6" name="Sloupec6" headerRowDxfId="15" headerRowCellStyle="Excel Built-in Normal"/>
    <tableColumn id="7" name="Sloupec7" headerRowDxfId="14" headerRowCellStyle="Excel Built-in Normal"/>
    <tableColumn id="8" name="Sloupec8" headerRowDxfId="13" dataDxfId="6" headerRowCellStyle="Excel Built-in Normal"/>
    <tableColumn id="9" name="Sloupec9" headerRowDxfId="12" dataDxfId="5" headerRowCellStyle="Excel Built-in Normal">
      <calculatedColumnFormula>IF($M$2 = 0,"",IF(E4 = "brutto",G4/1.21*(100-$M$2)/100,G4/1.21*(75)/100))</calculatedColumnFormula>
    </tableColumn>
    <tableColumn id="15" name="Sloupec15" headerRowDxfId="11" dataDxfId="4" headerRowCellStyle="Excel Built-in Normal">
      <calculatedColumnFormula>IF(Tabulka36[[#This Row],[Sloupec9]] = "","",H4*1.21)</calculatedColumnFormula>
    </tableColumn>
    <tableColumn id="16" name="Sloupec16" headerRowDxfId="10" dataDxfId="3" headerRowCellStyle="Excel Built-in Normal"/>
    <tableColumn id="17" name="Sloupec17" headerRowDxfId="9" dataDxfId="2" headerRowCellStyle="Excel Built-in Normal">
      <calculatedColumnFormula>IF(H4 = "",IF(J4 = "","",G4*J4/1.21),IF(J4 = "","",H4*J4))</calculatedColumnFormula>
    </tableColumn>
    <tableColumn id="18" name="Sloupec18" headerRowDxfId="8" dataDxfId="1" headerRowCellStyle="Excel Built-in Normal">
      <calculatedColumnFormula>IF(H4 = "",IF(J4 = "","",G4*J4),IF(J4 = "","",I4*J4))</calculatedColumnFormula>
    </tableColumn>
    <tableColumn id="19" name="Sloupec19" headerRowDxfId="7" headerRowCellStyle="Excel Built-in Normal">
      <calculatedColumnFormula>IF(F4 = "null","", F4)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64"/>
  <sheetViews>
    <sheetView tabSelected="1" topLeftCell="A181" workbookViewId="0">
      <selection activeCell="K206" sqref="K206"/>
    </sheetView>
  </sheetViews>
  <sheetFormatPr defaultColWidth="14.42578125" defaultRowHeight="15" customHeight="1"/>
  <cols>
    <col min="1" max="1" width="50.140625" style="56" customWidth="1"/>
    <col min="2" max="2" width="11" style="1" customWidth="1"/>
    <col min="3" max="3" width="16.28515625" style="1" customWidth="1"/>
    <col min="4" max="4" width="9.7109375" style="1" customWidth="1"/>
    <col min="5" max="5" width="8.140625" style="2" customWidth="1"/>
    <col min="6" max="6" width="0.140625" style="2" customWidth="1"/>
    <col min="7" max="7" width="11.140625" style="8" customWidth="1"/>
    <col min="8" max="8" width="11.140625" style="9" customWidth="1"/>
    <col min="9" max="9" width="11.140625" style="8" customWidth="1"/>
    <col min="10" max="10" width="10.7109375" style="1" customWidth="1"/>
    <col min="11" max="11" width="14.140625" style="1" customWidth="1"/>
    <col min="12" max="12" width="12.42578125" style="1" customWidth="1"/>
    <col min="13" max="13" width="38.28515625" style="1" customWidth="1"/>
    <col min="14" max="23" width="15" style="1" customWidth="1"/>
    <col min="24" max="16384" width="14.42578125" style="1"/>
  </cols>
  <sheetData>
    <row r="1" spans="1:23" ht="24.75" customHeight="1" thickBot="1">
      <c r="A1" s="53"/>
      <c r="B1" s="44"/>
      <c r="C1" s="45" t="s">
        <v>203</v>
      </c>
      <c r="D1" s="45"/>
      <c r="E1" s="45"/>
      <c r="F1" s="45"/>
      <c r="G1" s="45"/>
      <c r="H1" s="45"/>
      <c r="I1" s="45"/>
      <c r="J1" s="45"/>
      <c r="K1" s="45"/>
      <c r="L1" s="45"/>
      <c r="M1" s="46" t="s">
        <v>0</v>
      </c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24.75" customHeight="1" thickBot="1">
      <c r="A2" s="54"/>
      <c r="B2" s="4"/>
      <c r="C2" s="40"/>
      <c r="D2" s="40"/>
      <c r="E2" s="40"/>
      <c r="F2" s="40"/>
      <c r="G2" s="40"/>
      <c r="H2" s="40"/>
      <c r="I2" s="40"/>
      <c r="J2" s="40"/>
      <c r="K2" s="40"/>
      <c r="L2" s="40"/>
      <c r="M2" s="47">
        <v>0</v>
      </c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7.75" customHeight="1" thickBot="1">
      <c r="A3" s="48" t="s">
        <v>1</v>
      </c>
      <c r="B3" s="12" t="s">
        <v>2</v>
      </c>
      <c r="C3" s="12" t="s">
        <v>3</v>
      </c>
      <c r="D3" s="12" t="s">
        <v>4</v>
      </c>
      <c r="E3" s="12" t="s">
        <v>201</v>
      </c>
      <c r="F3" s="12" t="s">
        <v>202</v>
      </c>
      <c r="G3" s="12" t="s">
        <v>204</v>
      </c>
      <c r="H3" s="13" t="s">
        <v>230</v>
      </c>
      <c r="I3" s="12" t="s">
        <v>228</v>
      </c>
      <c r="J3" s="14" t="s">
        <v>5</v>
      </c>
      <c r="K3" s="11" t="s">
        <v>6</v>
      </c>
      <c r="L3" s="15" t="s">
        <v>7</v>
      </c>
      <c r="M3" s="49" t="s">
        <v>8</v>
      </c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5" customHeight="1">
      <c r="A4" s="50" t="s">
        <v>134</v>
      </c>
      <c r="B4" s="19">
        <v>151</v>
      </c>
      <c r="C4" s="20">
        <v>8595558301515</v>
      </c>
      <c r="D4" s="21">
        <v>6</v>
      </c>
      <c r="E4" s="22" t="s">
        <v>135</v>
      </c>
      <c r="F4" s="22" t="s">
        <v>207</v>
      </c>
      <c r="G4" s="30">
        <v>999</v>
      </c>
      <c r="H4" s="31" t="str">
        <f>IF($M$2 = 0,"",IF(E4 = "brutto",G4/1.21*(100-$M$2)/100,G4/1.21*(75)/100))</f>
        <v/>
      </c>
      <c r="I4" s="33" t="str">
        <f>IF(Tabulka36[[#This Row],[Sloupec9]] = "","",H4*1.21)</f>
        <v/>
      </c>
      <c r="J4" s="35"/>
      <c r="K4" s="34" t="str">
        <f>IF(H4 = "",IF(J4 = "","",G4*J4/1.21),IF(J4 = "","",H4*J4))</f>
        <v/>
      </c>
      <c r="L4" s="23" t="str">
        <f>IF(H4 = "",IF(J4 = "","",G4*J4),IF(J4 = "","",I4*J4))</f>
        <v/>
      </c>
      <c r="M4" s="51" t="str">
        <f>IF(F4 = "null","", F4)</f>
        <v xml:space="preserve">poslední kusy </v>
      </c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5" customHeight="1">
      <c r="A5" s="52" t="s">
        <v>9</v>
      </c>
      <c r="B5" s="24">
        <v>120</v>
      </c>
      <c r="C5" s="25">
        <v>8595558301201</v>
      </c>
      <c r="D5" s="26">
        <v>60</v>
      </c>
      <c r="E5" s="27" t="s">
        <v>135</v>
      </c>
      <c r="F5" s="27" t="s">
        <v>198</v>
      </c>
      <c r="G5" s="32">
        <v>229</v>
      </c>
      <c r="H5" s="31" t="str">
        <f>IF($M$2 = 0,"",IF(E5 = "brutto",G5/1.21*(100-$M$2)/100,G5/1.21*(75)/100))</f>
        <v/>
      </c>
      <c r="I5" s="33" t="str">
        <f>IF(Tabulka36[[#This Row],[Sloupec9]] = "","",H5*1.21)</f>
        <v/>
      </c>
      <c r="J5" s="36"/>
      <c r="K5" s="34" t="str">
        <f>IF(H5 = "",IF(J5 = "","",G5*J5/1.21),IF(J5 = "","",H5*J5))</f>
        <v/>
      </c>
      <c r="L5" s="23" t="str">
        <f>IF(H5 = "",IF(J5 = "","",G5*J5),IF(J5 = "","",I5*J5))</f>
        <v/>
      </c>
      <c r="M5" s="51" t="str">
        <f>IF(F5 = "null","", F5)</f>
        <v/>
      </c>
      <c r="N5" s="3" t="str">
        <f>IF(J4 = "","",G4*J4)</f>
        <v/>
      </c>
      <c r="O5" s="3"/>
      <c r="P5" s="3"/>
      <c r="Q5" s="3"/>
      <c r="R5" s="3"/>
      <c r="S5" s="3"/>
      <c r="T5" s="3"/>
      <c r="U5" s="3"/>
      <c r="V5" s="3"/>
      <c r="W5" s="3"/>
    </row>
    <row r="6" spans="1:23" ht="15" customHeight="1">
      <c r="A6" s="52" t="s">
        <v>136</v>
      </c>
      <c r="B6" s="28">
        <v>289</v>
      </c>
      <c r="C6" s="29">
        <v>8595558302895</v>
      </c>
      <c r="D6" s="26">
        <v>60</v>
      </c>
      <c r="E6" s="27" t="s">
        <v>135</v>
      </c>
      <c r="F6" s="27" t="s">
        <v>198</v>
      </c>
      <c r="G6" s="32">
        <v>229</v>
      </c>
      <c r="H6" s="31" t="str">
        <f>IF($M$2 = 0,"",IF(E6 = "brutto",G6/1.21*(100-$M$2)/100,G6/1.21*(75)/100))</f>
        <v/>
      </c>
      <c r="I6" s="33" t="str">
        <f>IF(Tabulka36[[#This Row],[Sloupec9]] = "","",H6*1.21)</f>
        <v/>
      </c>
      <c r="J6" s="36"/>
      <c r="K6" s="34" t="str">
        <f>IF(H6 = "",IF(J6 = "","",G6*J6/1.21),IF(J6 = "","",H6*J6))</f>
        <v/>
      </c>
      <c r="L6" s="23" t="str">
        <f>IF(H6 = "",IF(J6 = "","",G6*J6),IF(J6 = "","",I6*J6))</f>
        <v/>
      </c>
      <c r="M6" s="51" t="str">
        <f>IF(F6 = "null","", F6)</f>
        <v/>
      </c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5" customHeight="1">
      <c r="A7" s="52" t="s">
        <v>205</v>
      </c>
      <c r="B7" s="28">
        <v>119</v>
      </c>
      <c r="C7" s="29">
        <v>8595558301195</v>
      </c>
      <c r="D7" s="26">
        <v>48</v>
      </c>
      <c r="E7" s="27" t="s">
        <v>135</v>
      </c>
      <c r="F7" s="27" t="s">
        <v>206</v>
      </c>
      <c r="G7" s="32">
        <v>229</v>
      </c>
      <c r="H7" s="31" t="str">
        <f>IF($M$2 = 0,"",IF(E7 = "brutto",G7/1.21*(100-$M$2)/100,G7/1.21*(75)/100))</f>
        <v/>
      </c>
      <c r="I7" s="33" t="str">
        <f>IF(Tabulka36[[#This Row],[Sloupec9]] = "","",H7*1.21)</f>
        <v/>
      </c>
      <c r="J7" s="36"/>
      <c r="K7" s="34" t="str">
        <f>IF(H7 = "",IF(J7 = "","",G7*J7/1.21),IF(J7 = "","",H7*J7))</f>
        <v/>
      </c>
      <c r="L7" s="23" t="str">
        <f>IF(H7 = "",IF(J7 = "","",G7*J7),IF(J7 = "","",I7*J7))</f>
        <v/>
      </c>
      <c r="M7" s="51" t="str">
        <f>IF(F7 = "null","", F7)</f>
        <v xml:space="preserve">opět skladem 23. týden </v>
      </c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" customHeight="1">
      <c r="A8" s="52" t="s">
        <v>10</v>
      </c>
      <c r="B8" s="24">
        <v>186</v>
      </c>
      <c r="C8" s="29">
        <v>8595558301867</v>
      </c>
      <c r="D8" s="26">
        <v>48</v>
      </c>
      <c r="E8" s="27" t="s">
        <v>135</v>
      </c>
      <c r="F8" s="27" t="s">
        <v>198</v>
      </c>
      <c r="G8" s="32">
        <v>229</v>
      </c>
      <c r="H8" s="31" t="str">
        <f>IF($M$2 = 0,"",IF(E8 = "brutto",G8/1.21*(100-$M$2)/100,G8/1.21*(75)/100))</f>
        <v/>
      </c>
      <c r="I8" s="33" t="str">
        <f>IF(Tabulka36[[#This Row],[Sloupec9]] = "","",H8*1.21)</f>
        <v/>
      </c>
      <c r="J8" s="36"/>
      <c r="K8" s="34" t="str">
        <f>IF(H8 = "",IF(J8 = "","",G8*J8/1.21),IF(J8 = "","",H8*J8))</f>
        <v/>
      </c>
      <c r="L8" s="23" t="str">
        <f>IF(H8 = "",IF(J8 = "","",G8*J8),IF(J8 = "","",I8*J8))</f>
        <v/>
      </c>
      <c r="M8" s="51" t="str">
        <f>IF(F8 = "null","", F8)</f>
        <v/>
      </c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" customHeight="1">
      <c r="A9" s="52" t="s">
        <v>11</v>
      </c>
      <c r="B9" s="24">
        <v>244</v>
      </c>
      <c r="C9" s="29">
        <v>8595558302444</v>
      </c>
      <c r="D9" s="26">
        <v>48</v>
      </c>
      <c r="E9" s="27" t="s">
        <v>135</v>
      </c>
      <c r="F9" s="27" t="s">
        <v>207</v>
      </c>
      <c r="G9" s="32">
        <v>229</v>
      </c>
      <c r="H9" s="31" t="str">
        <f>IF($M$2 = 0,"",IF(E9 = "brutto",G9/1.21*(100-$M$2)/100,G9/1.21*(75)/100))</f>
        <v/>
      </c>
      <c r="I9" s="33" t="str">
        <f>IF(Tabulka36[[#This Row],[Sloupec9]] = "","",H9*1.21)</f>
        <v/>
      </c>
      <c r="J9" s="36"/>
      <c r="K9" s="34" t="str">
        <f>IF(H9 = "",IF(J9 = "","",G9*J9/1.21),IF(J9 = "","",H9*J9))</f>
        <v/>
      </c>
      <c r="L9" s="23" t="str">
        <f>IF(H9 = "",IF(J9 = "","",G9*J9),IF(J9 = "","",I9*J9))</f>
        <v/>
      </c>
      <c r="M9" s="51" t="str">
        <f>IF(F9 = "null","", F9)</f>
        <v xml:space="preserve">poslední kusy </v>
      </c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5" customHeight="1">
      <c r="A10" s="52" t="s">
        <v>12</v>
      </c>
      <c r="B10" s="24">
        <v>185</v>
      </c>
      <c r="C10" s="29">
        <v>8595558301850</v>
      </c>
      <c r="D10" s="26">
        <v>60</v>
      </c>
      <c r="E10" s="27" t="s">
        <v>135</v>
      </c>
      <c r="F10" s="27" t="s">
        <v>198</v>
      </c>
      <c r="G10" s="32">
        <v>229</v>
      </c>
      <c r="H10" s="31" t="str">
        <f>IF($M$2 = 0,"",IF(E10 = "brutto",G10/1.21*(100-$M$2)/100,G10/1.21*(75)/100))</f>
        <v/>
      </c>
      <c r="I10" s="33" t="str">
        <f>IF(Tabulka36[[#This Row],[Sloupec9]] = "","",H10*1.21)</f>
        <v/>
      </c>
      <c r="J10" s="36"/>
      <c r="K10" s="34" t="str">
        <f>IF(H10 = "",IF(J10 = "","",G10*J10/1.21),IF(J10 = "","",H10*J10))</f>
        <v/>
      </c>
      <c r="L10" s="23" t="str">
        <f>IF(H10 = "",IF(J10 = "","",G10*J10),IF(J10 = "","",I10*J10))</f>
        <v/>
      </c>
      <c r="M10" s="51" t="str">
        <f>IF(F10 = "null","", F10)</f>
        <v/>
      </c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" customHeight="1">
      <c r="A11" s="52" t="s">
        <v>13</v>
      </c>
      <c r="B11" s="24">
        <v>109</v>
      </c>
      <c r="C11" s="29">
        <v>8595558301096</v>
      </c>
      <c r="D11" s="26">
        <v>60</v>
      </c>
      <c r="E11" s="27" t="s">
        <v>135</v>
      </c>
      <c r="F11" s="27" t="s">
        <v>198</v>
      </c>
      <c r="G11" s="32">
        <v>229</v>
      </c>
      <c r="H11" s="31" t="str">
        <f>IF($M$2 = 0,"",IF(E11 = "brutto",G11/1.21*(100-$M$2)/100,G11/1.21*(75)/100))</f>
        <v/>
      </c>
      <c r="I11" s="33" t="str">
        <f>IF(Tabulka36[[#This Row],[Sloupec9]] = "","",H11*1.21)</f>
        <v/>
      </c>
      <c r="J11" s="36"/>
      <c r="K11" s="34" t="str">
        <f>IF(H11 = "",IF(J11 = "","",G11*J11/1.21),IF(J11 = "","",H11*J11))</f>
        <v/>
      </c>
      <c r="L11" s="23" t="str">
        <f>IF(H11 = "",IF(J11 = "","",G11*J11),IF(J11 = "","",I11*J11))</f>
        <v/>
      </c>
      <c r="M11" s="51" t="str">
        <f>IF(F11 = "null","", F11)</f>
        <v/>
      </c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" customHeight="1">
      <c r="A12" s="52" t="s">
        <v>137</v>
      </c>
      <c r="B12" s="24">
        <v>154</v>
      </c>
      <c r="C12" s="29">
        <v>8595558301546</v>
      </c>
      <c r="D12" s="26">
        <v>48</v>
      </c>
      <c r="E12" s="27" t="s">
        <v>135</v>
      </c>
      <c r="F12" s="27" t="s">
        <v>198</v>
      </c>
      <c r="G12" s="32">
        <v>229</v>
      </c>
      <c r="H12" s="31" t="str">
        <f>IF($M$2 = 0,"",IF(E12 = "brutto",G12/1.21*(100-$M$2)/100,G12/1.21*(75)/100))</f>
        <v/>
      </c>
      <c r="I12" s="33" t="str">
        <f>IF(Tabulka36[[#This Row],[Sloupec9]] = "","",H12*1.21)</f>
        <v/>
      </c>
      <c r="J12" s="36"/>
      <c r="K12" s="34" t="str">
        <f>IF(H12 = "",IF(J12 = "","",G12*J12/1.21),IF(J12 = "","",H12*J12))</f>
        <v/>
      </c>
      <c r="L12" s="23" t="str">
        <f>IF(H12 = "",IF(J12 = "","",G12*J12),IF(J12 = "","",I12*J12))</f>
        <v/>
      </c>
      <c r="M12" s="51" t="str">
        <f>IF(F12 = "null","", F12)</f>
        <v/>
      </c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5" customHeight="1">
      <c r="A13" s="52" t="s">
        <v>208</v>
      </c>
      <c r="B13" s="24">
        <v>385</v>
      </c>
      <c r="C13" s="29">
        <v>8595558303854</v>
      </c>
      <c r="D13" s="26">
        <v>6</v>
      </c>
      <c r="E13" s="27" t="s">
        <v>135</v>
      </c>
      <c r="F13" s="27" t="s">
        <v>198</v>
      </c>
      <c r="G13" s="32">
        <v>1399</v>
      </c>
      <c r="H13" s="31" t="str">
        <f>IF($M$2 = 0,"",IF(E13 = "brutto",G13/1.21*(100-$M$2)/100,G13/1.21*(75)/100))</f>
        <v/>
      </c>
      <c r="I13" s="33" t="str">
        <f>IF(Tabulka36[[#This Row],[Sloupec9]] = "","",H13*1.21)</f>
        <v/>
      </c>
      <c r="J13" s="36"/>
      <c r="K13" s="34" t="str">
        <f>IF(H13 = "",IF(J13 = "","",G13*J13/1.21),IF(J13 = "","",H13*J13))</f>
        <v/>
      </c>
      <c r="L13" s="23" t="str">
        <f>IF(H13 = "",IF(J13 = "","",G13*J13),IF(J13 = "","",I13*J13))</f>
        <v/>
      </c>
      <c r="M13" s="51" t="str">
        <f>IF(F13 = "null","", F13)</f>
        <v/>
      </c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" customHeight="1">
      <c r="A14" s="52" t="s">
        <v>14</v>
      </c>
      <c r="B14" s="24">
        <v>350</v>
      </c>
      <c r="C14" s="29">
        <v>8595558303502</v>
      </c>
      <c r="D14" s="26">
        <v>6</v>
      </c>
      <c r="E14" s="27" t="s">
        <v>135</v>
      </c>
      <c r="F14" s="27" t="s">
        <v>198</v>
      </c>
      <c r="G14" s="32">
        <v>1399</v>
      </c>
      <c r="H14" s="31" t="str">
        <f>IF($M$2 = 0,"",IF(E14 = "brutto",G14/1.21*(100-$M$2)/100,G14/1.21*(75)/100))</f>
        <v/>
      </c>
      <c r="I14" s="33" t="str">
        <f>IF(Tabulka36[[#This Row],[Sloupec9]] = "","",H14*1.21)</f>
        <v/>
      </c>
      <c r="J14" s="36"/>
      <c r="K14" s="34" t="str">
        <f>IF(H14 = "",IF(J14 = "","",G14*J14/1.21),IF(J14 = "","",H14*J14))</f>
        <v/>
      </c>
      <c r="L14" s="23" t="str">
        <f>IF(H14 = "",IF(J14 = "","",G14*J14),IF(J14 = "","",I14*J14))</f>
        <v/>
      </c>
      <c r="M14" s="51" t="str">
        <f>IF(F14 = "null","", F14)</f>
        <v/>
      </c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5" customHeight="1">
      <c r="A15" s="52" t="s">
        <v>209</v>
      </c>
      <c r="B15" s="24">
        <v>381</v>
      </c>
      <c r="C15" s="29">
        <v>8595558303816</v>
      </c>
      <c r="D15" s="26">
        <v>12</v>
      </c>
      <c r="E15" s="27" t="s">
        <v>135</v>
      </c>
      <c r="F15" s="27" t="s">
        <v>198</v>
      </c>
      <c r="G15" s="32">
        <v>399</v>
      </c>
      <c r="H15" s="31" t="str">
        <f>IF($M$2 = 0,"",IF(E15 = "brutto",G15/1.21*(100-$M$2)/100,G15/1.21*(75)/100))</f>
        <v/>
      </c>
      <c r="I15" s="33" t="str">
        <f>IF(Tabulka36[[#This Row],[Sloupec9]] = "","",H15*1.21)</f>
        <v/>
      </c>
      <c r="J15" s="36"/>
      <c r="K15" s="34" t="str">
        <f>IF(H15 = "",IF(J15 = "","",G15*J15/1.21),IF(J15 = "","",H15*J15))</f>
        <v/>
      </c>
      <c r="L15" s="23" t="str">
        <f>IF(H15 = "",IF(J15 = "","",G15*J15),IF(J15 = "","",I15*J15))</f>
        <v/>
      </c>
      <c r="M15" s="51" t="str">
        <f>IF(F15 = "null","", F15)</f>
        <v/>
      </c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" customHeight="1">
      <c r="A16" s="52" t="s">
        <v>15</v>
      </c>
      <c r="B16" s="24">
        <v>369</v>
      </c>
      <c r="C16" s="29">
        <v>8595558303694</v>
      </c>
      <c r="D16" s="26">
        <v>6</v>
      </c>
      <c r="E16" s="27" t="s">
        <v>135</v>
      </c>
      <c r="F16" s="27" t="s">
        <v>198</v>
      </c>
      <c r="G16" s="32">
        <v>799</v>
      </c>
      <c r="H16" s="31" t="str">
        <f>IF($M$2 = 0,"",IF(E16 = "brutto",G16/1.21*(100-$M$2)/100,G16/1.21*(75)/100))</f>
        <v/>
      </c>
      <c r="I16" s="33" t="str">
        <f>IF(Tabulka36[[#This Row],[Sloupec9]] = "","",H16*1.21)</f>
        <v/>
      </c>
      <c r="J16" s="36"/>
      <c r="K16" s="34" t="str">
        <f>IF(H16 = "",IF(J16 = "","",G16*J16/1.21),IF(J16 = "","",H16*J16))</f>
        <v/>
      </c>
      <c r="L16" s="23" t="str">
        <f>IF(H16 = "",IF(J16 = "","",G16*J16),IF(J16 = "","",I16*J16))</f>
        <v/>
      </c>
      <c r="M16" s="51" t="str">
        <f>IF(F16 = "null","", F16)</f>
        <v/>
      </c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5" customHeight="1">
      <c r="A17" s="52" t="s">
        <v>16</v>
      </c>
      <c r="B17" s="24">
        <v>236</v>
      </c>
      <c r="C17" s="29">
        <v>8595558302369</v>
      </c>
      <c r="D17" s="26">
        <v>10</v>
      </c>
      <c r="E17" s="27" t="s">
        <v>135</v>
      </c>
      <c r="F17" s="27" t="s">
        <v>207</v>
      </c>
      <c r="G17" s="32">
        <v>329</v>
      </c>
      <c r="H17" s="31" t="str">
        <f>IF($M$2 = 0,"",IF(E17 = "brutto",G17/1.21*(100-$M$2)/100,G17/1.21*(75)/100))</f>
        <v/>
      </c>
      <c r="I17" s="33" t="str">
        <f>IF(Tabulka36[[#This Row],[Sloupec9]] = "","",H17*1.21)</f>
        <v/>
      </c>
      <c r="J17" s="36"/>
      <c r="K17" s="34" t="str">
        <f>IF(H17 = "",IF(J17 = "","",G17*J17/1.21),IF(J17 = "","",H17*J17))</f>
        <v/>
      </c>
      <c r="L17" s="23" t="str">
        <f>IF(H17 = "",IF(J17 = "","",G17*J17),IF(J17 = "","",I17*J17))</f>
        <v/>
      </c>
      <c r="M17" s="51" t="str">
        <f>IF(F17 = "null","", F17)</f>
        <v xml:space="preserve">poslední kusy </v>
      </c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5" customHeight="1">
      <c r="A18" s="52" t="s">
        <v>17</v>
      </c>
      <c r="B18" s="24">
        <v>300</v>
      </c>
      <c r="C18" s="29">
        <v>8595558303007</v>
      </c>
      <c r="D18" s="26">
        <v>12</v>
      </c>
      <c r="E18" s="27" t="s">
        <v>135</v>
      </c>
      <c r="F18" s="27" t="s">
        <v>198</v>
      </c>
      <c r="G18" s="32">
        <v>439</v>
      </c>
      <c r="H18" s="31" t="str">
        <f>IF($M$2 = 0,"",IF(E18 = "brutto",G18/1.21*(100-$M$2)/100,G18/1.21*(75)/100))</f>
        <v/>
      </c>
      <c r="I18" s="33" t="str">
        <f>IF(Tabulka36[[#This Row],[Sloupec9]] = "","",H18*1.21)</f>
        <v/>
      </c>
      <c r="J18" s="36"/>
      <c r="K18" s="34" t="str">
        <f>IF(H18 = "",IF(J18 = "","",G18*J18/1.21),IF(J18 = "","",H18*J18))</f>
        <v/>
      </c>
      <c r="L18" s="23" t="str">
        <f>IF(H18 = "",IF(J18 = "","",G18*J18),IF(J18 = "","",I18*J18))</f>
        <v/>
      </c>
      <c r="M18" s="51" t="str">
        <f>IF(F18 = "null","", F18)</f>
        <v/>
      </c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" customHeight="1">
      <c r="A19" s="52" t="s">
        <v>18</v>
      </c>
      <c r="B19" s="24">
        <v>10</v>
      </c>
      <c r="C19" s="29">
        <v>8595558300105</v>
      </c>
      <c r="D19" s="26">
        <v>6</v>
      </c>
      <c r="E19" s="27" t="s">
        <v>135</v>
      </c>
      <c r="F19" s="27" t="s">
        <v>198</v>
      </c>
      <c r="G19" s="32">
        <v>599</v>
      </c>
      <c r="H19" s="31" t="str">
        <f>IF($M$2 = 0,"",IF(E19 = "brutto",G19/1.21*(100-$M$2)/100,G19/1.21*(75)/100))</f>
        <v/>
      </c>
      <c r="I19" s="33" t="str">
        <f>IF(Tabulka36[[#This Row],[Sloupec9]] = "","",H19*1.21)</f>
        <v/>
      </c>
      <c r="J19" s="36"/>
      <c r="K19" s="34" t="str">
        <f>IF(H19 = "",IF(J19 = "","",G19*J19/1.21),IF(J19 = "","",H19*J19))</f>
        <v/>
      </c>
      <c r="L19" s="23" t="str">
        <f>IF(H19 = "",IF(J19 = "","",G19*J19),IF(J19 = "","",I19*J19))</f>
        <v/>
      </c>
      <c r="M19" s="51" t="str">
        <f>IF(F19 = "null","", F19)</f>
        <v/>
      </c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5" customHeight="1">
      <c r="A20" s="52" t="s">
        <v>20</v>
      </c>
      <c r="B20" s="24">
        <v>28</v>
      </c>
      <c r="C20" s="29">
        <v>8595558300280</v>
      </c>
      <c r="D20" s="26">
        <v>6</v>
      </c>
      <c r="E20" s="27" t="s">
        <v>135</v>
      </c>
      <c r="F20" s="27" t="s">
        <v>210</v>
      </c>
      <c r="G20" s="32">
        <v>649</v>
      </c>
      <c r="H20" s="31" t="str">
        <f>IF($M$2 = 0,"",IF(E20 = "brutto",G20/1.21*(100-$M$2)/100,G20/1.21*(75)/100))</f>
        <v/>
      </c>
      <c r="I20" s="33" t="str">
        <f>IF(Tabulka36[[#This Row],[Sloupec9]] = "","",H20*1.21)</f>
        <v/>
      </c>
      <c r="J20" s="36"/>
      <c r="K20" s="34" t="str">
        <f>IF(H20 = "",IF(J20 = "","",G20*J20/1.21),IF(J20 = "","",H20*J20))</f>
        <v/>
      </c>
      <c r="L20" s="23" t="str">
        <f>IF(H20 = "",IF(J20 = "","",G20*J20),IF(J20 = "","",I20*J20))</f>
        <v/>
      </c>
      <c r="M20" s="51" t="str">
        <f>IF(F20 = "null","", F20)</f>
        <v xml:space="preserve">opět skladem </v>
      </c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" customHeight="1">
      <c r="A21" s="52" t="s">
        <v>138</v>
      </c>
      <c r="B21" s="24">
        <v>11</v>
      </c>
      <c r="C21" s="29">
        <v>8595558300112</v>
      </c>
      <c r="D21" s="26">
        <v>12</v>
      </c>
      <c r="E21" s="27" t="s">
        <v>135</v>
      </c>
      <c r="F21" s="27" t="s">
        <v>198</v>
      </c>
      <c r="G21" s="32">
        <v>399</v>
      </c>
      <c r="H21" s="31" t="str">
        <f>IF($M$2 = 0,"",IF(E21 = "brutto",G21/1.21*(100-$M$2)/100,G21/1.21*(75)/100))</f>
        <v/>
      </c>
      <c r="I21" s="33" t="str">
        <f>IF(Tabulka36[[#This Row],[Sloupec9]] = "","",H21*1.21)</f>
        <v/>
      </c>
      <c r="J21" s="36"/>
      <c r="K21" s="34" t="str">
        <f>IF(H21 = "",IF(J21 = "","",G21*J21/1.21),IF(J21 = "","",H21*J21))</f>
        <v/>
      </c>
      <c r="L21" s="23" t="str">
        <f>IF(H21 = "",IF(J21 = "","",G21*J21),IF(J21 = "","",I21*J21))</f>
        <v/>
      </c>
      <c r="M21" s="51" t="str">
        <f>IF(F21 = "null","", F21)</f>
        <v/>
      </c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" customHeight="1">
      <c r="A22" s="52" t="s">
        <v>139</v>
      </c>
      <c r="B22" s="24">
        <v>274</v>
      </c>
      <c r="C22" s="29">
        <v>8595558302741</v>
      </c>
      <c r="D22" s="26">
        <v>6</v>
      </c>
      <c r="E22" s="27" t="s">
        <v>135</v>
      </c>
      <c r="F22" s="27" t="s">
        <v>198</v>
      </c>
      <c r="G22" s="32">
        <v>399</v>
      </c>
      <c r="H22" s="31" t="str">
        <f>IF($M$2 = 0,"",IF(E22 = "brutto",G22/1.21*(100-$M$2)/100,G22/1.21*(75)/100))</f>
        <v/>
      </c>
      <c r="I22" s="33" t="str">
        <f>IF(Tabulka36[[#This Row],[Sloupec9]] = "","",H22*1.21)</f>
        <v/>
      </c>
      <c r="J22" s="36"/>
      <c r="K22" s="34" t="str">
        <f>IF(H22 = "",IF(J22 = "","",G22*J22/1.21),IF(J22 = "","",H22*J22))</f>
        <v/>
      </c>
      <c r="L22" s="23" t="str">
        <f>IF(H22 = "",IF(J22 = "","",G22*J22),IF(J22 = "","",I22*J22))</f>
        <v/>
      </c>
      <c r="M22" s="51" t="str">
        <f>IF(F22 = "null","", F22)</f>
        <v/>
      </c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" customHeight="1">
      <c r="A23" s="52" t="s">
        <v>140</v>
      </c>
      <c r="B23" s="28">
        <v>12</v>
      </c>
      <c r="C23" s="29">
        <v>8595558300129</v>
      </c>
      <c r="D23" s="26">
        <v>12</v>
      </c>
      <c r="E23" s="27" t="s">
        <v>135</v>
      </c>
      <c r="F23" s="27" t="s">
        <v>198</v>
      </c>
      <c r="G23" s="32">
        <v>399</v>
      </c>
      <c r="H23" s="31" t="str">
        <f>IF($M$2 = 0,"",IF(E23 = "brutto",G23/1.21*(100-$M$2)/100,G23/1.21*(75)/100))</f>
        <v/>
      </c>
      <c r="I23" s="33" t="str">
        <f>IF(Tabulka36[[#This Row],[Sloupec9]] = "","",H23*1.21)</f>
        <v/>
      </c>
      <c r="J23" s="36"/>
      <c r="K23" s="34" t="str">
        <f>IF(H23 = "",IF(J23 = "","",G23*J23/1.21),IF(J23 = "","",H23*J23))</f>
        <v/>
      </c>
      <c r="L23" s="23" t="str">
        <f>IF(H23 = "",IF(J23 = "","",G23*J23),IF(J23 = "","",I23*J23))</f>
        <v/>
      </c>
      <c r="M23" s="51" t="str">
        <f>IF(F23 = "null","", F23)</f>
        <v/>
      </c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" customHeight="1">
      <c r="A24" s="52" t="s">
        <v>141</v>
      </c>
      <c r="B24" s="28">
        <v>13</v>
      </c>
      <c r="C24" s="29">
        <v>8595558300136</v>
      </c>
      <c r="D24" s="26">
        <v>6</v>
      </c>
      <c r="E24" s="27" t="s">
        <v>135</v>
      </c>
      <c r="F24" s="27" t="s">
        <v>198</v>
      </c>
      <c r="G24" s="32">
        <v>399</v>
      </c>
      <c r="H24" s="31" t="str">
        <f>IF($M$2 = 0,"",IF(E24 = "brutto",G24/1.21*(100-$M$2)/100,G24/1.21*(75)/100))</f>
        <v/>
      </c>
      <c r="I24" s="33" t="str">
        <f>IF(Tabulka36[[#This Row],[Sloupec9]] = "","",H24*1.21)</f>
        <v/>
      </c>
      <c r="J24" s="36"/>
      <c r="K24" s="34" t="str">
        <f>IF(H24 = "",IF(J24 = "","",G24*J24/1.21),IF(J24 = "","",H24*J24))</f>
        <v/>
      </c>
      <c r="L24" s="23" t="str">
        <f>IF(H24 = "",IF(J24 = "","",G24*J24),IF(J24 = "","",I24*J24))</f>
        <v/>
      </c>
      <c r="M24" s="51" t="str">
        <f>IF(F24 = "null","", F24)</f>
        <v/>
      </c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5" customHeight="1">
      <c r="A25" s="52" t="s">
        <v>142</v>
      </c>
      <c r="B25" s="28">
        <v>14</v>
      </c>
      <c r="C25" s="29">
        <v>8595558300143</v>
      </c>
      <c r="D25" s="26">
        <v>6</v>
      </c>
      <c r="E25" s="27" t="s">
        <v>135</v>
      </c>
      <c r="F25" s="27" t="s">
        <v>198</v>
      </c>
      <c r="G25" s="32">
        <v>399</v>
      </c>
      <c r="H25" s="31" t="str">
        <f>IF($M$2 = 0,"",IF(E25 = "brutto",G25/1.21*(100-$M$2)/100,G25/1.21*(75)/100))</f>
        <v/>
      </c>
      <c r="I25" s="33" t="str">
        <f>IF(Tabulka36[[#This Row],[Sloupec9]] = "","",H25*1.21)</f>
        <v/>
      </c>
      <c r="J25" s="36"/>
      <c r="K25" s="34" t="str">
        <f>IF(H25 = "",IF(J25 = "","",G25*J25/1.21),IF(J25 = "","",H25*J25))</f>
        <v/>
      </c>
      <c r="L25" s="23" t="str">
        <f>IF(H25 = "",IF(J25 = "","",G25*J25),IF(J25 = "","",I25*J25))</f>
        <v/>
      </c>
      <c r="M25" s="51" t="str">
        <f>IF(F25 = "null","", F25)</f>
        <v/>
      </c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5" customHeight="1">
      <c r="A26" s="52" t="s">
        <v>143</v>
      </c>
      <c r="B26" s="28">
        <v>4</v>
      </c>
      <c r="C26" s="29">
        <v>8595558300044</v>
      </c>
      <c r="D26" s="26">
        <v>6</v>
      </c>
      <c r="E26" s="27" t="s">
        <v>135</v>
      </c>
      <c r="F26" s="27" t="s">
        <v>198</v>
      </c>
      <c r="G26" s="32">
        <v>399</v>
      </c>
      <c r="H26" s="31" t="str">
        <f>IF($M$2 = 0,"",IF(E26 = "brutto",G26/1.21*(100-$M$2)/100,G26/1.21*(75)/100))</f>
        <v/>
      </c>
      <c r="I26" s="33" t="str">
        <f>IF(Tabulka36[[#This Row],[Sloupec9]] = "","",H26*1.21)</f>
        <v/>
      </c>
      <c r="J26" s="36"/>
      <c r="K26" s="34" t="str">
        <f>IF(H26 = "",IF(J26 = "","",G26*J26/1.21),IF(J26 = "","",H26*J26))</f>
        <v/>
      </c>
      <c r="L26" s="23" t="str">
        <f>IF(H26 = "",IF(J26 = "","",G26*J26),IF(J26 = "","",I26*J26))</f>
        <v/>
      </c>
      <c r="M26" s="51" t="str">
        <f>IF(F26 = "null","", F26)</f>
        <v/>
      </c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5" customHeight="1">
      <c r="A27" s="52" t="s">
        <v>144</v>
      </c>
      <c r="B27" s="28">
        <v>5</v>
      </c>
      <c r="C27" s="29">
        <v>8595558300051</v>
      </c>
      <c r="D27" s="26">
        <v>6</v>
      </c>
      <c r="E27" s="27" t="s">
        <v>135</v>
      </c>
      <c r="F27" s="27" t="s">
        <v>198</v>
      </c>
      <c r="G27" s="32">
        <v>399</v>
      </c>
      <c r="H27" s="31" t="str">
        <f>IF($M$2 = 0,"",IF(E27 = "brutto",G27/1.21*(100-$M$2)/100,G27/1.21*(75)/100))</f>
        <v/>
      </c>
      <c r="I27" s="33" t="str">
        <f>IF(Tabulka36[[#This Row],[Sloupec9]] = "","",H27*1.21)</f>
        <v/>
      </c>
      <c r="J27" s="36"/>
      <c r="K27" s="34" t="str">
        <f>IF(H27 = "",IF(J27 = "","",G27*J27/1.21),IF(J27 = "","",H27*J27))</f>
        <v/>
      </c>
      <c r="L27" s="23" t="str">
        <f>IF(H27 = "",IF(J27 = "","",G27*J27),IF(J27 = "","",I27*J27))</f>
        <v/>
      </c>
      <c r="M27" s="51" t="str">
        <f>IF(F27 = "null","", F27)</f>
        <v/>
      </c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" customHeight="1">
      <c r="A28" s="52" t="s">
        <v>145</v>
      </c>
      <c r="B28" s="24">
        <v>67</v>
      </c>
      <c r="C28" s="29">
        <v>8595558300679</v>
      </c>
      <c r="D28" s="26">
        <v>6</v>
      </c>
      <c r="E28" s="27" t="s">
        <v>135</v>
      </c>
      <c r="F28" s="27" t="s">
        <v>198</v>
      </c>
      <c r="G28" s="32">
        <v>399</v>
      </c>
      <c r="H28" s="31" t="str">
        <f>IF($M$2 = 0,"",IF(E28 = "brutto",G28/1.21*(100-$M$2)/100,G28/1.21*(75)/100))</f>
        <v/>
      </c>
      <c r="I28" s="33" t="str">
        <f>IF(Tabulka36[[#This Row],[Sloupec9]] = "","",H28*1.21)</f>
        <v/>
      </c>
      <c r="J28" s="36"/>
      <c r="K28" s="34" t="str">
        <f>IF(H28 = "",IF(J28 = "","",G28*J28/1.21),IF(J28 = "","",H28*J28))</f>
        <v/>
      </c>
      <c r="L28" s="23" t="str">
        <f>IF(H28 = "",IF(J28 = "","",G28*J28),IF(J28 = "","",I28*J28))</f>
        <v/>
      </c>
      <c r="M28" s="51" t="str">
        <f>IF(F28 = "null","", F28)</f>
        <v/>
      </c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" customHeight="1">
      <c r="A29" s="52" t="s">
        <v>146</v>
      </c>
      <c r="B29" s="28">
        <v>161</v>
      </c>
      <c r="C29" s="29">
        <v>8595558301614</v>
      </c>
      <c r="D29" s="26">
        <v>6</v>
      </c>
      <c r="E29" s="27" t="s">
        <v>135</v>
      </c>
      <c r="F29" s="27" t="s">
        <v>198</v>
      </c>
      <c r="G29" s="32">
        <v>399</v>
      </c>
      <c r="H29" s="31" t="str">
        <f>IF($M$2 = 0,"",IF(E29 = "brutto",G29/1.21*(100-$M$2)/100,G29/1.21*(75)/100))</f>
        <v/>
      </c>
      <c r="I29" s="33" t="str">
        <f>IF(Tabulka36[[#This Row],[Sloupec9]] = "","",H29*1.21)</f>
        <v/>
      </c>
      <c r="J29" s="36"/>
      <c r="K29" s="34" t="str">
        <f>IF(H29 = "",IF(J29 = "","",G29*J29/1.21),IF(J29 = "","",H29*J29))</f>
        <v/>
      </c>
      <c r="L29" s="23" t="str">
        <f>IF(H29 = "",IF(J29 = "","",G29*J29),IF(J29 = "","",I29*J29))</f>
        <v/>
      </c>
      <c r="M29" s="51" t="str">
        <f>IF(F29 = "null","", F29)</f>
        <v/>
      </c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" customHeight="1">
      <c r="A30" s="52" t="s">
        <v>19</v>
      </c>
      <c r="B30" s="28">
        <v>291</v>
      </c>
      <c r="C30" s="29">
        <v>8595558302918</v>
      </c>
      <c r="D30" s="26">
        <v>4</v>
      </c>
      <c r="E30" s="27" t="s">
        <v>135</v>
      </c>
      <c r="F30" s="27" t="s">
        <v>198</v>
      </c>
      <c r="G30" s="32">
        <v>1499</v>
      </c>
      <c r="H30" s="31" t="str">
        <f>IF($M$2 = 0,"",IF(E30 = "brutto",G30/1.21*(100-$M$2)/100,G30/1.21*(75)/100))</f>
        <v/>
      </c>
      <c r="I30" s="33" t="str">
        <f>IF(Tabulka36[[#This Row],[Sloupec9]] = "","",H30*1.21)</f>
        <v/>
      </c>
      <c r="J30" s="36"/>
      <c r="K30" s="34" t="str">
        <f>IF(H30 = "",IF(J30 = "","",G30*J30/1.21),IF(J30 = "","",H30*J30))</f>
        <v/>
      </c>
      <c r="L30" s="23" t="str">
        <f>IF(H30 = "",IF(J30 = "","",G30*J30),IF(J30 = "","",I30*J30))</f>
        <v/>
      </c>
      <c r="M30" s="51" t="str">
        <f>IF(F30 = "null","", F30)</f>
        <v/>
      </c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" customHeight="1">
      <c r="A31" s="52" t="s">
        <v>21</v>
      </c>
      <c r="B31" s="28">
        <v>333</v>
      </c>
      <c r="C31" s="29">
        <v>8595558303335</v>
      </c>
      <c r="D31" s="26">
        <v>6</v>
      </c>
      <c r="E31" s="27" t="s">
        <v>135</v>
      </c>
      <c r="F31" s="27" t="s">
        <v>198</v>
      </c>
      <c r="G31" s="32">
        <v>599</v>
      </c>
      <c r="H31" s="31" t="str">
        <f>IF($M$2 = 0,"",IF(E31 = "brutto",G31/1.21*(100-$M$2)/100,G31/1.21*(75)/100))</f>
        <v/>
      </c>
      <c r="I31" s="33" t="str">
        <f>IF(Tabulka36[[#This Row],[Sloupec9]] = "","",H31*1.21)</f>
        <v/>
      </c>
      <c r="J31" s="36"/>
      <c r="K31" s="34" t="str">
        <f>IF(H31 = "",IF(J31 = "","",G31*J31/1.21),IF(J31 = "","",H31*J31))</f>
        <v/>
      </c>
      <c r="L31" s="23" t="str">
        <f>IF(H31 = "",IF(J31 = "","",G31*J31),IF(J31 = "","",I31*J31))</f>
        <v/>
      </c>
      <c r="M31" s="51" t="str">
        <f>IF(F31 = "null","", F31)</f>
        <v/>
      </c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" customHeight="1">
      <c r="A32" s="52" t="s">
        <v>22</v>
      </c>
      <c r="B32" s="28">
        <v>257</v>
      </c>
      <c r="C32" s="29">
        <v>4001504881610</v>
      </c>
      <c r="D32" s="26">
        <v>6</v>
      </c>
      <c r="E32" s="27" t="s">
        <v>135</v>
      </c>
      <c r="F32" s="27" t="s">
        <v>198</v>
      </c>
      <c r="G32" s="32">
        <v>849</v>
      </c>
      <c r="H32" s="31" t="str">
        <f>IF($M$2 = 0,"",IF(E32 = "brutto",G32/1.21*(100-$M$2)/100,G32/1.21*(75)/100))</f>
        <v/>
      </c>
      <c r="I32" s="33" t="str">
        <f>IF(Tabulka36[[#This Row],[Sloupec9]] = "","",H32*1.21)</f>
        <v/>
      </c>
      <c r="J32" s="36"/>
      <c r="K32" s="34" t="str">
        <f>IF(H32 = "",IF(J32 = "","",G32*J32/1.21),IF(J32 = "","",H32*J32))</f>
        <v/>
      </c>
      <c r="L32" s="23" t="str">
        <f>IF(H32 = "",IF(J32 = "","",G32*J32),IF(J32 = "","",I32*J32))</f>
        <v/>
      </c>
      <c r="M32" s="51" t="str">
        <f>IF(F32 = "null","", F32)</f>
        <v/>
      </c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" customHeight="1">
      <c r="A33" s="52" t="s">
        <v>23</v>
      </c>
      <c r="B33" s="24">
        <v>222</v>
      </c>
      <c r="C33" s="29">
        <v>8595558302222</v>
      </c>
      <c r="D33" s="26">
        <v>6</v>
      </c>
      <c r="E33" s="27" t="s">
        <v>135</v>
      </c>
      <c r="F33" s="27" t="s">
        <v>198</v>
      </c>
      <c r="G33" s="32">
        <v>599</v>
      </c>
      <c r="H33" s="31" t="str">
        <f>IF($M$2 = 0,"",IF(E33 = "brutto",G33/1.21*(100-$M$2)/100,G33/1.21*(75)/100))</f>
        <v/>
      </c>
      <c r="I33" s="33" t="str">
        <f>IF(Tabulka36[[#This Row],[Sloupec9]] = "","",H33*1.21)</f>
        <v/>
      </c>
      <c r="J33" s="36"/>
      <c r="K33" s="34" t="str">
        <f>IF(H33 = "",IF(J33 = "","",G33*J33/1.21),IF(J33 = "","",H33*J33))</f>
        <v/>
      </c>
      <c r="L33" s="23" t="str">
        <f>IF(H33 = "",IF(J33 = "","",G33*J33),IF(J33 = "","",I33*J33))</f>
        <v/>
      </c>
      <c r="M33" s="51" t="str">
        <f>IF(F33 = "null","", F33)</f>
        <v/>
      </c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" customHeight="1">
      <c r="A34" s="52" t="s">
        <v>24</v>
      </c>
      <c r="B34" s="24">
        <v>277</v>
      </c>
      <c r="C34" s="29">
        <v>8595558302772</v>
      </c>
      <c r="D34" s="26">
        <v>5</v>
      </c>
      <c r="E34" s="27" t="s">
        <v>135</v>
      </c>
      <c r="F34" s="27" t="s">
        <v>198</v>
      </c>
      <c r="G34" s="32">
        <v>749</v>
      </c>
      <c r="H34" s="31" t="str">
        <f>IF($M$2 = 0,"",IF(E34 = "brutto",G34/1.21*(100-$M$2)/100,G34/1.21*(75)/100))</f>
        <v/>
      </c>
      <c r="I34" s="33" t="str">
        <f>IF(Tabulka36[[#This Row],[Sloupec9]] = "","",H34*1.21)</f>
        <v/>
      </c>
      <c r="J34" s="36"/>
      <c r="K34" s="34" t="str">
        <f>IF(H34 = "",IF(J34 = "","",G34*J34/1.21),IF(J34 = "","",H34*J34))</f>
        <v/>
      </c>
      <c r="L34" s="23" t="str">
        <f>IF(H34 = "",IF(J34 = "","",G34*J34),IF(J34 = "","",I34*J34))</f>
        <v/>
      </c>
      <c r="M34" s="51" t="str">
        <f>IF(F34 = "null","", F34)</f>
        <v/>
      </c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" customHeight="1">
      <c r="A35" s="52" t="s">
        <v>25</v>
      </c>
      <c r="B35" s="24">
        <v>191</v>
      </c>
      <c r="C35" s="29">
        <v>8595558301911</v>
      </c>
      <c r="D35" s="26">
        <v>35</v>
      </c>
      <c r="E35" s="27" t="s">
        <v>135</v>
      </c>
      <c r="F35" s="27" t="s">
        <v>198</v>
      </c>
      <c r="G35" s="32">
        <v>299</v>
      </c>
      <c r="H35" s="31" t="str">
        <f>IF($M$2 = 0,"",IF(E35 = "brutto",G35/1.21*(100-$M$2)/100,G35/1.21*(75)/100))</f>
        <v/>
      </c>
      <c r="I35" s="33" t="str">
        <f>IF(Tabulka36[[#This Row],[Sloupec9]] = "","",H35*1.21)</f>
        <v/>
      </c>
      <c r="J35" s="36"/>
      <c r="K35" s="34" t="str">
        <f>IF(H35 = "",IF(J35 = "","",G35*J35/1.21),IF(J35 = "","",H35*J35))</f>
        <v/>
      </c>
      <c r="L35" s="23" t="str">
        <f>IF(H35 = "",IF(J35 = "","",G35*J35),IF(J35 = "","",I35*J35))</f>
        <v/>
      </c>
      <c r="M35" s="51" t="str">
        <f>IF(F35 = "null","", F35)</f>
        <v/>
      </c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" customHeight="1">
      <c r="A36" s="52" t="s">
        <v>26</v>
      </c>
      <c r="B36" s="24">
        <v>29</v>
      </c>
      <c r="C36" s="29">
        <v>8595558300297</v>
      </c>
      <c r="D36" s="26">
        <v>48</v>
      </c>
      <c r="E36" s="27" t="s">
        <v>135</v>
      </c>
      <c r="F36" s="27" t="s">
        <v>198</v>
      </c>
      <c r="G36" s="32">
        <v>279</v>
      </c>
      <c r="H36" s="31" t="str">
        <f>IF($M$2 = 0,"",IF(E36 = "brutto",G36/1.21*(100-$M$2)/100,G36/1.21*(75)/100))</f>
        <v/>
      </c>
      <c r="I36" s="33" t="str">
        <f>IF(Tabulka36[[#This Row],[Sloupec9]] = "","",H36*1.21)</f>
        <v/>
      </c>
      <c r="J36" s="36"/>
      <c r="K36" s="34" t="str">
        <f>IF(H36 = "",IF(J36 = "","",G36*J36/1.21),IF(J36 = "","",H36*J36))</f>
        <v/>
      </c>
      <c r="L36" s="23" t="str">
        <f>IF(H36 = "",IF(J36 = "","",G36*J36),IF(J36 = "","",I36*J36))</f>
        <v/>
      </c>
      <c r="M36" s="51" t="str">
        <f>IF(F36 = "null","", F36)</f>
        <v/>
      </c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" customHeight="1">
      <c r="A37" s="52" t="s">
        <v>27</v>
      </c>
      <c r="B37" s="24">
        <v>43</v>
      </c>
      <c r="C37" s="29">
        <v>8595558300433</v>
      </c>
      <c r="D37" s="26">
        <v>48</v>
      </c>
      <c r="E37" s="27" t="s">
        <v>135</v>
      </c>
      <c r="F37" s="27" t="s">
        <v>198</v>
      </c>
      <c r="G37" s="32">
        <v>279</v>
      </c>
      <c r="H37" s="31" t="str">
        <f>IF($M$2 = 0,"",IF(E37 = "brutto",G37/1.21*(100-$M$2)/100,G37/1.21*(75)/100))</f>
        <v/>
      </c>
      <c r="I37" s="33" t="str">
        <f>IF(Tabulka36[[#This Row],[Sloupec9]] = "","",H37*1.21)</f>
        <v/>
      </c>
      <c r="J37" s="36"/>
      <c r="K37" s="34" t="str">
        <f>IF(H37 = "",IF(J37 = "","",G37*J37/1.21),IF(J37 = "","",H37*J37))</f>
        <v/>
      </c>
      <c r="L37" s="23" t="str">
        <f>IF(H37 = "",IF(J37 = "","",G37*J37),IF(J37 = "","",I37*J37))</f>
        <v/>
      </c>
      <c r="M37" s="51" t="str">
        <f>IF(F37 = "null","", F37)</f>
        <v/>
      </c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" customHeight="1">
      <c r="A38" s="52" t="s">
        <v>28</v>
      </c>
      <c r="B38" s="24">
        <v>44</v>
      </c>
      <c r="C38" s="29">
        <v>8595558300440</v>
      </c>
      <c r="D38" s="26">
        <v>60</v>
      </c>
      <c r="E38" s="27" t="s">
        <v>135</v>
      </c>
      <c r="F38" s="27" t="s">
        <v>198</v>
      </c>
      <c r="G38" s="32">
        <v>279</v>
      </c>
      <c r="H38" s="31" t="str">
        <f>IF($M$2 = 0,"",IF(E38 = "brutto",G38/1.21*(100-$M$2)/100,G38/1.21*(75)/100))</f>
        <v/>
      </c>
      <c r="I38" s="33" t="str">
        <f>IF(Tabulka36[[#This Row],[Sloupec9]] = "","",H38*1.21)</f>
        <v/>
      </c>
      <c r="J38" s="36"/>
      <c r="K38" s="34" t="str">
        <f>IF(H38 = "",IF(J38 = "","",G38*J38/1.21),IF(J38 = "","",H38*J38))</f>
        <v/>
      </c>
      <c r="L38" s="23" t="str">
        <f>IF(H38 = "",IF(J38 = "","",G38*J38),IF(J38 = "","",I38*J38))</f>
        <v/>
      </c>
      <c r="M38" s="51" t="str">
        <f>IF(F38 = "null","", F38)</f>
        <v/>
      </c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" customHeight="1">
      <c r="A39" s="52" t="s">
        <v>147</v>
      </c>
      <c r="B39" s="24">
        <v>153</v>
      </c>
      <c r="C39" s="29">
        <v>8595558301539</v>
      </c>
      <c r="D39" s="26">
        <v>48</v>
      </c>
      <c r="E39" s="27" t="s">
        <v>135</v>
      </c>
      <c r="F39" s="27" t="s">
        <v>207</v>
      </c>
      <c r="G39" s="32">
        <v>279</v>
      </c>
      <c r="H39" s="31" t="str">
        <f>IF($M$2 = 0,"",IF(E39 = "brutto",G39/1.21*(100-$M$2)/100,G39/1.21*(75)/100))</f>
        <v/>
      </c>
      <c r="I39" s="33" t="str">
        <f>IF(Tabulka36[[#This Row],[Sloupec9]] = "","",H39*1.21)</f>
        <v/>
      </c>
      <c r="J39" s="36"/>
      <c r="K39" s="34" t="str">
        <f>IF(H39 = "",IF(J39 = "","",G39*J39/1.21),IF(J39 = "","",H39*J39))</f>
        <v/>
      </c>
      <c r="L39" s="23" t="str">
        <f>IF(H39 = "",IF(J39 = "","",G39*J39),IF(J39 = "","",I39*J39))</f>
        <v/>
      </c>
      <c r="M39" s="51" t="str">
        <f>IF(F39 = "null","", F39)</f>
        <v xml:space="preserve">poslední kusy </v>
      </c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" customHeight="1">
      <c r="A40" s="52" t="s">
        <v>148</v>
      </c>
      <c r="B40" s="24">
        <v>64</v>
      </c>
      <c r="C40" s="29">
        <v>8595558300648</v>
      </c>
      <c r="D40" s="26">
        <v>60</v>
      </c>
      <c r="E40" s="27" t="s">
        <v>135</v>
      </c>
      <c r="F40" s="27" t="s">
        <v>198</v>
      </c>
      <c r="G40" s="32">
        <v>279</v>
      </c>
      <c r="H40" s="31" t="str">
        <f>IF($M$2 = 0,"",IF(E40 = "brutto",G40/1.21*(100-$M$2)/100,G40/1.21*(75)/100))</f>
        <v/>
      </c>
      <c r="I40" s="33" t="str">
        <f>IF(Tabulka36[[#This Row],[Sloupec9]] = "","",H40*1.21)</f>
        <v/>
      </c>
      <c r="J40" s="36"/>
      <c r="K40" s="34" t="str">
        <f>IF(H40 = "",IF(J40 = "","",G40*J40/1.21),IF(J40 = "","",H40*J40))</f>
        <v/>
      </c>
      <c r="L40" s="23" t="str">
        <f>IF(H40 = "",IF(J40 = "","",G40*J40),IF(J40 = "","",I40*J40))</f>
        <v/>
      </c>
      <c r="M40" s="51" t="str">
        <f>IF(F40 = "null","", F40)</f>
        <v/>
      </c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" customHeight="1">
      <c r="A41" s="52" t="s">
        <v>149</v>
      </c>
      <c r="B41" s="24">
        <v>103</v>
      </c>
      <c r="C41" s="29">
        <v>8595558301034</v>
      </c>
      <c r="D41" s="26">
        <v>48</v>
      </c>
      <c r="E41" s="27" t="s">
        <v>135</v>
      </c>
      <c r="F41" s="27" t="s">
        <v>198</v>
      </c>
      <c r="G41" s="32">
        <v>279</v>
      </c>
      <c r="H41" s="31" t="str">
        <f>IF($M$2 = 0,"",IF(E41 = "brutto",G41/1.21*(100-$M$2)/100,G41/1.21*(75)/100))</f>
        <v/>
      </c>
      <c r="I41" s="33" t="str">
        <f>IF(Tabulka36[[#This Row],[Sloupec9]] = "","",H41*1.21)</f>
        <v/>
      </c>
      <c r="J41" s="36"/>
      <c r="K41" s="34" t="str">
        <f>IF(H41 = "",IF(J41 = "","",G41*J41/1.21),IF(J41 = "","",H41*J41))</f>
        <v/>
      </c>
      <c r="L41" s="23" t="str">
        <f>IF(H41 = "",IF(J41 = "","",G41*J41),IF(J41 = "","",I41*J41))</f>
        <v/>
      </c>
      <c r="M41" s="51" t="str">
        <f>IF(F41 = "null","", F41)</f>
        <v/>
      </c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" customHeight="1">
      <c r="A42" s="52" t="s">
        <v>150</v>
      </c>
      <c r="B42" s="24">
        <v>184</v>
      </c>
      <c r="C42" s="29">
        <v>8595558301843</v>
      </c>
      <c r="D42" s="26">
        <v>60</v>
      </c>
      <c r="E42" s="27" t="s">
        <v>135</v>
      </c>
      <c r="F42" s="27" t="s">
        <v>198</v>
      </c>
      <c r="G42" s="32">
        <v>279</v>
      </c>
      <c r="H42" s="31" t="str">
        <f>IF($M$2 = 0,"",IF(E42 = "brutto",G42/1.21*(100-$M$2)/100,G42/1.21*(75)/100))</f>
        <v/>
      </c>
      <c r="I42" s="33" t="str">
        <f>IF(Tabulka36[[#This Row],[Sloupec9]] = "","",H42*1.21)</f>
        <v/>
      </c>
      <c r="J42" s="36"/>
      <c r="K42" s="34" t="str">
        <f>IF(H42 = "",IF(J42 = "","",G42*J42/1.21),IF(J42 = "","",H42*J42))</f>
        <v/>
      </c>
      <c r="L42" s="23" t="str">
        <f>IF(H42 = "",IF(J42 = "","",G42*J42),IF(J42 = "","",I42*J42))</f>
        <v/>
      </c>
      <c r="M42" s="51" t="str">
        <f>IF(F42 = "null","", F42)</f>
        <v/>
      </c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" customHeight="1">
      <c r="A43" s="52" t="s">
        <v>151</v>
      </c>
      <c r="B43" s="24">
        <v>328</v>
      </c>
      <c r="C43" s="29">
        <v>8595558303281</v>
      </c>
      <c r="D43" s="26">
        <v>48</v>
      </c>
      <c r="E43" s="27" t="s">
        <v>135</v>
      </c>
      <c r="F43" s="27" t="s">
        <v>198</v>
      </c>
      <c r="G43" s="32">
        <v>279</v>
      </c>
      <c r="H43" s="31" t="str">
        <f>IF($M$2 = 0,"",IF(E43 = "brutto",G43/1.21*(100-$M$2)/100,G43/1.21*(75)/100))</f>
        <v/>
      </c>
      <c r="I43" s="33" t="str">
        <f>IF(Tabulka36[[#This Row],[Sloupec9]] = "","",H43*1.21)</f>
        <v/>
      </c>
      <c r="J43" s="36"/>
      <c r="K43" s="34" t="str">
        <f>IF(H43 = "",IF(J43 = "","",G43*J43/1.21),IF(J43 = "","",H43*J43))</f>
        <v/>
      </c>
      <c r="L43" s="23" t="str">
        <f>IF(H43 = "",IF(J43 = "","",G43*J43),IF(J43 = "","",I43*J43))</f>
        <v/>
      </c>
      <c r="M43" s="51" t="str">
        <f>IF(F43 = "null","", F43)</f>
        <v/>
      </c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" customHeight="1">
      <c r="A44" s="52" t="s">
        <v>152</v>
      </c>
      <c r="B44" s="24">
        <v>101</v>
      </c>
      <c r="C44" s="29">
        <v>8595558301010</v>
      </c>
      <c r="D44" s="26">
        <v>60</v>
      </c>
      <c r="E44" s="27" t="s">
        <v>135</v>
      </c>
      <c r="F44" s="27" t="s">
        <v>198</v>
      </c>
      <c r="G44" s="32">
        <v>279</v>
      </c>
      <c r="H44" s="31" t="str">
        <f>IF($M$2 = 0,"",IF(E44 = "brutto",G44/1.21*(100-$M$2)/100,G44/1.21*(75)/100))</f>
        <v/>
      </c>
      <c r="I44" s="33" t="str">
        <f>IF(Tabulka36[[#This Row],[Sloupec9]] = "","",H44*1.21)</f>
        <v/>
      </c>
      <c r="J44" s="36"/>
      <c r="K44" s="34" t="str">
        <f>IF(H44 = "",IF(J44 = "","",G44*J44/1.21),IF(J44 = "","",H44*J44))</f>
        <v/>
      </c>
      <c r="L44" s="23" t="str">
        <f>IF(H44 = "",IF(J44 = "","",G44*J44),IF(J44 = "","",I44*J44))</f>
        <v/>
      </c>
      <c r="M44" s="51" t="str">
        <f>IF(F44 = "null","", F44)</f>
        <v/>
      </c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" customHeight="1">
      <c r="A45" s="52" t="s">
        <v>153</v>
      </c>
      <c r="B45" s="24">
        <v>63</v>
      </c>
      <c r="C45" s="29">
        <v>8595558300631</v>
      </c>
      <c r="D45" s="26">
        <v>48</v>
      </c>
      <c r="E45" s="27" t="s">
        <v>135</v>
      </c>
      <c r="F45" s="27" t="s">
        <v>211</v>
      </c>
      <c r="G45" s="32">
        <v>279</v>
      </c>
      <c r="H45" s="31" t="str">
        <f>IF($M$2 = 0,"",IF(E45 = "brutto",G45/1.21*(100-$M$2)/100,G45/1.21*(75)/100))</f>
        <v/>
      </c>
      <c r="I45" s="33" t="str">
        <f>IF(Tabulka36[[#This Row],[Sloupec9]] = "","",H45*1.21)</f>
        <v/>
      </c>
      <c r="J45" s="36"/>
      <c r="K45" s="34" t="str">
        <f>IF(H45 = "",IF(J45 = "","",G45*J45/1.21),IF(J45 = "","",H45*J45))</f>
        <v/>
      </c>
      <c r="L45" s="23" t="str">
        <f>IF(H45 = "",IF(J45 = "","",G45*J45),IF(J45 = "","",I45*J45))</f>
        <v/>
      </c>
      <c r="M45" s="51" t="str">
        <f>IF(F45 = "null","", F45)</f>
        <v xml:space="preserve">opět skladem 25. týden </v>
      </c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" customHeight="1">
      <c r="A46" s="52" t="s">
        <v>154</v>
      </c>
      <c r="B46" s="24">
        <v>152</v>
      </c>
      <c r="C46" s="29">
        <v>8595558301522</v>
      </c>
      <c r="D46" s="26">
        <v>48</v>
      </c>
      <c r="E46" s="27" t="s">
        <v>135</v>
      </c>
      <c r="F46" s="27" t="s">
        <v>198</v>
      </c>
      <c r="G46" s="32">
        <v>279</v>
      </c>
      <c r="H46" s="31" t="str">
        <f>IF($M$2 = 0,"",IF(E46 = "brutto",G46/1.21*(100-$M$2)/100,G46/1.21*(75)/100))</f>
        <v/>
      </c>
      <c r="I46" s="33" t="str">
        <f>IF(Tabulka36[[#This Row],[Sloupec9]] = "","",H46*1.21)</f>
        <v/>
      </c>
      <c r="J46" s="36"/>
      <c r="K46" s="34" t="str">
        <f>IF(H46 = "",IF(J46 = "","",G46*J46/1.21),IF(J46 = "","",H46*J46))</f>
        <v/>
      </c>
      <c r="L46" s="23" t="str">
        <f>IF(H46 = "",IF(J46 = "","",G46*J46),IF(J46 = "","",I46*J46))</f>
        <v/>
      </c>
      <c r="M46" s="51" t="str">
        <f>IF(F46 = "null","", F46)</f>
        <v/>
      </c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" customHeight="1">
      <c r="A47" s="52" t="s">
        <v>155</v>
      </c>
      <c r="B47" s="24">
        <v>102</v>
      </c>
      <c r="C47" s="29">
        <v>8595558301027</v>
      </c>
      <c r="D47" s="26">
        <v>48</v>
      </c>
      <c r="E47" s="27" t="s">
        <v>135</v>
      </c>
      <c r="F47" s="27" t="s">
        <v>198</v>
      </c>
      <c r="G47" s="32">
        <v>279</v>
      </c>
      <c r="H47" s="31" t="str">
        <f>IF($M$2 = 0,"",IF(E47 = "brutto",G47/1.21*(100-$M$2)/100,G47/1.21*(75)/100))</f>
        <v/>
      </c>
      <c r="I47" s="33" t="str">
        <f>IF(Tabulka36[[#This Row],[Sloupec9]] = "","",H47*1.21)</f>
        <v/>
      </c>
      <c r="J47" s="36"/>
      <c r="K47" s="34" t="str">
        <f>IF(H47 = "",IF(J47 = "","",G47*J47/1.21),IF(J47 = "","",H47*J47))</f>
        <v/>
      </c>
      <c r="L47" s="23" t="str">
        <f>IF(H47 = "",IF(J47 = "","",G47*J47),IF(J47 = "","",I47*J47))</f>
        <v/>
      </c>
      <c r="M47" s="51" t="str">
        <f>IF(F47 = "null","", F47)</f>
        <v/>
      </c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" customHeight="1">
      <c r="A48" s="52" t="s">
        <v>156</v>
      </c>
      <c r="B48" s="24">
        <v>240</v>
      </c>
      <c r="C48" s="29">
        <v>8595558302406</v>
      </c>
      <c r="D48" s="26">
        <v>12</v>
      </c>
      <c r="E48" s="27" t="s">
        <v>135</v>
      </c>
      <c r="F48" s="27" t="s">
        <v>198</v>
      </c>
      <c r="G48" s="32">
        <v>249</v>
      </c>
      <c r="H48" s="31" t="str">
        <f>IF($M$2 = 0,"",IF(E48 = "brutto",G48/1.21*(100-$M$2)/100,G48/1.21*(75)/100))</f>
        <v/>
      </c>
      <c r="I48" s="33" t="str">
        <f>IF(Tabulka36[[#This Row],[Sloupec9]] = "","",H48*1.21)</f>
        <v/>
      </c>
      <c r="J48" s="36"/>
      <c r="K48" s="34" t="str">
        <f>IF(H48 = "",IF(J48 = "","",G48*J48/1.21),IF(J48 = "","",H48*J48))</f>
        <v/>
      </c>
      <c r="L48" s="23" t="str">
        <f>IF(H48 = "",IF(J48 = "","",G48*J48),IF(J48 = "","",I48*J48))</f>
        <v/>
      </c>
      <c r="M48" s="51" t="str">
        <f>IF(F48 = "null","", F48)</f>
        <v/>
      </c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5" customHeight="1">
      <c r="A49" s="52" t="s">
        <v>29</v>
      </c>
      <c r="B49" s="24">
        <v>327</v>
      </c>
      <c r="C49" s="29">
        <v>8595558303274</v>
      </c>
      <c r="D49" s="26">
        <v>6</v>
      </c>
      <c r="E49" s="27" t="s">
        <v>135</v>
      </c>
      <c r="F49" s="27" t="s">
        <v>198</v>
      </c>
      <c r="G49" s="32">
        <v>599</v>
      </c>
      <c r="H49" s="31" t="str">
        <f>IF($M$2 = 0,"",IF(E49 = "brutto",G49/1.21*(100-$M$2)/100,G49/1.21*(75)/100))</f>
        <v/>
      </c>
      <c r="I49" s="33" t="str">
        <f>IF(Tabulka36[[#This Row],[Sloupec9]] = "","",H49*1.21)</f>
        <v/>
      </c>
      <c r="J49" s="36"/>
      <c r="K49" s="34" t="str">
        <f>IF(H49 = "",IF(J49 = "","",G49*J49/1.21),IF(J49 = "","",H49*J49))</f>
        <v/>
      </c>
      <c r="L49" s="23" t="str">
        <f>IF(H49 = "",IF(J49 = "","",G49*J49),IF(J49 = "","",I49*J49))</f>
        <v/>
      </c>
      <c r="M49" s="51" t="str">
        <f>IF(F49 = "null","", F49)</f>
        <v/>
      </c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5" customHeight="1">
      <c r="A50" s="52" t="s">
        <v>30</v>
      </c>
      <c r="B50" s="24">
        <v>361</v>
      </c>
      <c r="C50" s="29">
        <v>8595558303618</v>
      </c>
      <c r="D50" s="26">
        <v>6</v>
      </c>
      <c r="E50" s="27" t="s">
        <v>135</v>
      </c>
      <c r="F50" s="27" t="s">
        <v>198</v>
      </c>
      <c r="G50" s="32">
        <v>599</v>
      </c>
      <c r="H50" s="31" t="str">
        <f>IF($M$2 = 0,"",IF(E50 = "brutto",G50/1.21*(100-$M$2)/100,G50/1.21*(75)/100))</f>
        <v/>
      </c>
      <c r="I50" s="33" t="str">
        <f>IF(Tabulka36[[#This Row],[Sloupec9]] = "","",H50*1.21)</f>
        <v/>
      </c>
      <c r="J50" s="36"/>
      <c r="K50" s="34" t="str">
        <f>IF(H50 = "",IF(J50 = "","",G50*J50/1.21),IF(J50 = "","",H50*J50))</f>
        <v/>
      </c>
      <c r="L50" s="23" t="str">
        <f>IF(H50 = "",IF(J50 = "","",G50*J50),IF(J50 = "","",I50*J50))</f>
        <v/>
      </c>
      <c r="M50" s="51" t="str">
        <f>IF(F50 = "null","", F50)</f>
        <v/>
      </c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" customHeight="1">
      <c r="A51" s="52" t="s">
        <v>157</v>
      </c>
      <c r="B51" s="24">
        <v>8</v>
      </c>
      <c r="C51" s="29">
        <v>8595558300082</v>
      </c>
      <c r="D51" s="26">
        <v>6</v>
      </c>
      <c r="E51" s="27" t="s">
        <v>135</v>
      </c>
      <c r="F51" s="27" t="s">
        <v>200</v>
      </c>
      <c r="G51" s="32">
        <v>1199</v>
      </c>
      <c r="H51" s="31" t="str">
        <f>IF($M$2 = 0,"",IF(E51 = "brutto",G51/1.21*(100-$M$2)/100,G51/1.21*(75)/100))</f>
        <v/>
      </c>
      <c r="I51" s="33" t="str">
        <f>IF(Tabulka36[[#This Row],[Sloupec9]] = "","",H51*1.21)</f>
        <v/>
      </c>
      <c r="J51" s="36"/>
      <c r="K51" s="34" t="str">
        <f>IF(H51 = "",IF(J51 = "","",G51*J51/1.21),IF(J51 = "","",H51*J51))</f>
        <v/>
      </c>
      <c r="L51" s="23" t="str">
        <f>IF(H51 = "",IF(J51 = "","",G51*J51),IF(J51 = "","",I51*J51))</f>
        <v/>
      </c>
      <c r="M51" s="51" t="str">
        <f>IF(F51 = "null","", F51)</f>
        <v xml:space="preserve">nová grafika </v>
      </c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" customHeight="1">
      <c r="A52" s="52" t="s">
        <v>31</v>
      </c>
      <c r="B52" s="24">
        <v>251</v>
      </c>
      <c r="C52" s="29">
        <v>8595558302512</v>
      </c>
      <c r="D52" s="26">
        <v>6</v>
      </c>
      <c r="E52" s="27" t="s">
        <v>135</v>
      </c>
      <c r="F52" s="27" t="s">
        <v>198</v>
      </c>
      <c r="G52" s="32">
        <v>749</v>
      </c>
      <c r="H52" s="31" t="str">
        <f>IF($M$2 = 0,"",IF(E52 = "brutto",G52/1.21*(100-$M$2)/100,G52/1.21*(75)/100))</f>
        <v/>
      </c>
      <c r="I52" s="33" t="str">
        <f>IF(Tabulka36[[#This Row],[Sloupec9]] = "","",H52*1.21)</f>
        <v/>
      </c>
      <c r="J52" s="36"/>
      <c r="K52" s="34" t="str">
        <f>IF(H52 = "",IF(J52 = "","",G52*J52/1.21),IF(J52 = "","",H52*J52))</f>
        <v/>
      </c>
      <c r="L52" s="23" t="str">
        <f>IF(H52 = "",IF(J52 = "","",G52*J52),IF(J52 = "","",I52*J52))</f>
        <v/>
      </c>
      <c r="M52" s="51" t="str">
        <f>IF(F52 = "null","", F52)</f>
        <v/>
      </c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" customHeight="1">
      <c r="A53" s="52" t="s">
        <v>32</v>
      </c>
      <c r="B53" s="24">
        <v>87</v>
      </c>
      <c r="C53" s="29">
        <v>8595558300877</v>
      </c>
      <c r="D53" s="26">
        <v>12</v>
      </c>
      <c r="E53" s="27" t="s">
        <v>135</v>
      </c>
      <c r="F53" s="27" t="s">
        <v>198</v>
      </c>
      <c r="G53" s="32">
        <v>379</v>
      </c>
      <c r="H53" s="31" t="str">
        <f>IF($M$2 = 0,"",IF(E53 = "brutto",G53/1.21*(100-$M$2)/100,G53/1.21*(75)/100))</f>
        <v/>
      </c>
      <c r="I53" s="33" t="str">
        <f>IF(Tabulka36[[#This Row],[Sloupec9]] = "","",H53*1.21)</f>
        <v/>
      </c>
      <c r="J53" s="36"/>
      <c r="K53" s="34" t="str">
        <f>IF(H53 = "",IF(J53 = "","",G53*J53/1.21),IF(J53 = "","",H53*J53))</f>
        <v/>
      </c>
      <c r="L53" s="23" t="str">
        <f>IF(H53 = "",IF(J53 = "","",G53*J53),IF(J53 = "","",I53*J53))</f>
        <v/>
      </c>
      <c r="M53" s="51" t="str">
        <f>IF(F53 = "null","", F53)</f>
        <v/>
      </c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" customHeight="1">
      <c r="A54" s="52" t="s">
        <v>33</v>
      </c>
      <c r="B54" s="24">
        <v>221</v>
      </c>
      <c r="C54" s="29">
        <v>8595558302215</v>
      </c>
      <c r="D54" s="26">
        <v>6</v>
      </c>
      <c r="E54" s="27" t="s">
        <v>135</v>
      </c>
      <c r="F54" s="27" t="s">
        <v>198</v>
      </c>
      <c r="G54" s="32">
        <v>499</v>
      </c>
      <c r="H54" s="31" t="str">
        <f>IF($M$2 = 0,"",IF(E54 = "brutto",G54/1.21*(100-$M$2)/100,G54/1.21*(75)/100))</f>
        <v/>
      </c>
      <c r="I54" s="33" t="str">
        <f>IF(Tabulka36[[#This Row],[Sloupec9]] = "","",H54*1.21)</f>
        <v/>
      </c>
      <c r="J54" s="36"/>
      <c r="K54" s="34" t="str">
        <f>IF(H54 = "",IF(J54 = "","",G54*J54/1.21),IF(J54 = "","",H54*J54))</f>
        <v/>
      </c>
      <c r="L54" s="23" t="str">
        <f>IF(H54 = "",IF(J54 = "","",G54*J54),IF(J54 = "","",I54*J54))</f>
        <v/>
      </c>
      <c r="M54" s="51" t="str">
        <f>IF(F54 = "null","", F54)</f>
        <v/>
      </c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" customHeight="1">
      <c r="A55" s="52" t="s">
        <v>34</v>
      </c>
      <c r="B55" s="24">
        <v>104</v>
      </c>
      <c r="C55" s="29">
        <v>8595558301041</v>
      </c>
      <c r="D55" s="26">
        <v>12</v>
      </c>
      <c r="E55" s="27" t="s">
        <v>135</v>
      </c>
      <c r="F55" s="27" t="s">
        <v>198</v>
      </c>
      <c r="G55" s="32">
        <v>379</v>
      </c>
      <c r="H55" s="31" t="str">
        <f>IF($M$2 = 0,"",IF(E55 = "brutto",G55/1.21*(100-$M$2)/100,G55/1.21*(75)/100))</f>
        <v/>
      </c>
      <c r="I55" s="33" t="str">
        <f>IF(Tabulka36[[#This Row],[Sloupec9]] = "","",H55*1.21)</f>
        <v/>
      </c>
      <c r="J55" s="36"/>
      <c r="K55" s="34" t="str">
        <f>IF(H55 = "",IF(J55 = "","",G55*J55/1.21),IF(J55 = "","",H55*J55))</f>
        <v/>
      </c>
      <c r="L55" s="23" t="str">
        <f>IF(H55 = "",IF(J55 = "","",G55*J55),IF(J55 = "","",I55*J55))</f>
        <v/>
      </c>
      <c r="M55" s="51" t="str">
        <f>IF(F55 = "null","", F55)</f>
        <v/>
      </c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" customHeight="1">
      <c r="A56" s="52" t="s">
        <v>35</v>
      </c>
      <c r="B56" s="24">
        <v>363</v>
      </c>
      <c r="C56" s="29">
        <v>8595558303632</v>
      </c>
      <c r="D56" s="26">
        <v>60</v>
      </c>
      <c r="E56" s="27" t="s">
        <v>135</v>
      </c>
      <c r="F56" s="27" t="s">
        <v>198</v>
      </c>
      <c r="G56" s="32">
        <v>229</v>
      </c>
      <c r="H56" s="31" t="str">
        <f>IF($M$2 = 0,"",IF(E56 = "brutto",G56/1.21*(100-$M$2)/100,G56/1.21*(75)/100))</f>
        <v/>
      </c>
      <c r="I56" s="33" t="str">
        <f>IF(Tabulka36[[#This Row],[Sloupec9]] = "","",H56*1.21)</f>
        <v/>
      </c>
      <c r="J56" s="36"/>
      <c r="K56" s="34" t="str">
        <f>IF(H56 = "",IF(J56 = "","",G56*J56/1.21),IF(J56 = "","",H56*J56))</f>
        <v/>
      </c>
      <c r="L56" s="23" t="str">
        <f>IF(H56 = "",IF(J56 = "","",G56*J56),IF(J56 = "","",I56*J56))</f>
        <v/>
      </c>
      <c r="M56" s="51" t="str">
        <f>IF(F56 = "null","", F56)</f>
        <v/>
      </c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" customHeight="1">
      <c r="A57" s="52" t="s">
        <v>36</v>
      </c>
      <c r="B57" s="24">
        <v>313</v>
      </c>
      <c r="C57" s="29">
        <v>8595558303137</v>
      </c>
      <c r="D57" s="26">
        <v>60</v>
      </c>
      <c r="E57" s="27" t="s">
        <v>135</v>
      </c>
      <c r="F57" s="27" t="s">
        <v>198</v>
      </c>
      <c r="G57" s="32">
        <v>229</v>
      </c>
      <c r="H57" s="31" t="str">
        <f>IF($M$2 = 0,"",IF(E57 = "brutto",G57/1.21*(100-$M$2)/100,G57/1.21*(75)/100))</f>
        <v/>
      </c>
      <c r="I57" s="33" t="str">
        <f>IF(Tabulka36[[#This Row],[Sloupec9]] = "","",H57*1.21)</f>
        <v/>
      </c>
      <c r="J57" s="36"/>
      <c r="K57" s="34" t="str">
        <f>IF(H57 = "",IF(J57 = "","",G57*J57/1.21),IF(J57 = "","",H57*J57))</f>
        <v/>
      </c>
      <c r="L57" s="23" t="str">
        <f>IF(H57 = "",IF(J57 = "","",G57*J57),IF(J57 = "","",I57*J57))</f>
        <v/>
      </c>
      <c r="M57" s="51" t="str">
        <f>IF(F57 = "null","", F57)</f>
        <v/>
      </c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" customHeight="1">
      <c r="A58" s="52" t="s">
        <v>37</v>
      </c>
      <c r="B58" s="24">
        <v>302</v>
      </c>
      <c r="C58" s="29">
        <v>8595558303021</v>
      </c>
      <c r="D58" s="26">
        <v>60</v>
      </c>
      <c r="E58" s="27" t="s">
        <v>135</v>
      </c>
      <c r="F58" s="27" t="s">
        <v>198</v>
      </c>
      <c r="G58" s="32">
        <v>229</v>
      </c>
      <c r="H58" s="31" t="str">
        <f>IF($M$2 = 0,"",IF(E58 = "brutto",G58/1.21*(100-$M$2)/100,G58/1.21*(75)/100))</f>
        <v/>
      </c>
      <c r="I58" s="33" t="str">
        <f>IF(Tabulka36[[#This Row],[Sloupec9]] = "","",H58*1.21)</f>
        <v/>
      </c>
      <c r="J58" s="36"/>
      <c r="K58" s="34" t="str">
        <f>IF(H58 = "",IF(J58 = "","",G58*J58/1.21),IF(J58 = "","",H58*J58))</f>
        <v/>
      </c>
      <c r="L58" s="23" t="str">
        <f>IF(H58 = "",IF(J58 = "","",G58*J58),IF(J58 = "","",I58*J58))</f>
        <v/>
      </c>
      <c r="M58" s="51" t="str">
        <f>IF(F58 = "null","", F58)</f>
        <v/>
      </c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" customHeight="1">
      <c r="A59" s="52" t="s">
        <v>158</v>
      </c>
      <c r="B59" s="24">
        <v>304</v>
      </c>
      <c r="C59" s="29">
        <v>8595558303045</v>
      </c>
      <c r="D59" s="26">
        <v>60</v>
      </c>
      <c r="E59" s="27" t="s">
        <v>135</v>
      </c>
      <c r="F59" s="27" t="s">
        <v>211</v>
      </c>
      <c r="G59" s="32">
        <v>229</v>
      </c>
      <c r="H59" s="31" t="str">
        <f>IF($M$2 = 0,"",IF(E59 = "brutto",G59/1.21*(100-$M$2)/100,G59/1.21*(75)/100))</f>
        <v/>
      </c>
      <c r="I59" s="33" t="str">
        <f>IF(Tabulka36[[#This Row],[Sloupec9]] = "","",H59*1.21)</f>
        <v/>
      </c>
      <c r="J59" s="36"/>
      <c r="K59" s="34" t="str">
        <f>IF(H59 = "",IF(J59 = "","",G59*J59/1.21),IF(J59 = "","",H59*J59))</f>
        <v/>
      </c>
      <c r="L59" s="23" t="str">
        <f>IF(H59 = "",IF(J59 = "","",G59*J59),IF(J59 = "","",I59*J59))</f>
        <v/>
      </c>
      <c r="M59" s="51" t="str">
        <f>IF(F59 = "null","", F59)</f>
        <v xml:space="preserve">opět skladem 25. týden </v>
      </c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" customHeight="1">
      <c r="A60" s="52" t="s">
        <v>159</v>
      </c>
      <c r="B60" s="24">
        <v>312</v>
      </c>
      <c r="C60" s="29">
        <v>8595558303120</v>
      </c>
      <c r="D60" s="26">
        <v>60</v>
      </c>
      <c r="E60" s="27" t="s">
        <v>135</v>
      </c>
      <c r="F60" s="27" t="s">
        <v>198</v>
      </c>
      <c r="G60" s="32">
        <v>229</v>
      </c>
      <c r="H60" s="31" t="str">
        <f>IF($M$2 = 0,"",IF(E60 = "brutto",G60/1.21*(100-$M$2)/100,G60/1.21*(75)/100))</f>
        <v/>
      </c>
      <c r="I60" s="33" t="str">
        <f>IF(Tabulka36[[#This Row],[Sloupec9]] = "","",H60*1.21)</f>
        <v/>
      </c>
      <c r="J60" s="36"/>
      <c r="K60" s="34" t="str">
        <f>IF(H60 = "",IF(J60 = "","",G60*J60/1.21),IF(J60 = "","",H60*J60))</f>
        <v/>
      </c>
      <c r="L60" s="23" t="str">
        <f>IF(H60 = "",IF(J60 = "","",G60*J60),IF(J60 = "","",I60*J60))</f>
        <v/>
      </c>
      <c r="M60" s="51" t="str">
        <f>IF(F60 = "null","", F60)</f>
        <v/>
      </c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" customHeight="1">
      <c r="A61" s="52" t="s">
        <v>38</v>
      </c>
      <c r="B61" s="24">
        <v>344</v>
      </c>
      <c r="C61" s="29">
        <v>8595558303441</v>
      </c>
      <c r="D61" s="26">
        <v>60</v>
      </c>
      <c r="E61" s="27" t="s">
        <v>135</v>
      </c>
      <c r="F61" s="27" t="s">
        <v>198</v>
      </c>
      <c r="G61" s="32">
        <v>229</v>
      </c>
      <c r="H61" s="31" t="str">
        <f>IF($M$2 = 0,"",IF(E61 = "brutto",G61/1.21*(100-$M$2)/100,G61/1.21*(75)/100))</f>
        <v/>
      </c>
      <c r="I61" s="33" t="str">
        <f>IF(Tabulka36[[#This Row],[Sloupec9]] = "","",H61*1.21)</f>
        <v/>
      </c>
      <c r="J61" s="36"/>
      <c r="K61" s="34" t="str">
        <f>IF(H61 = "",IF(J61 = "","",G61*J61/1.21),IF(J61 = "","",H61*J61))</f>
        <v/>
      </c>
      <c r="L61" s="23" t="str">
        <f>IF(H61 = "",IF(J61 = "","",G61*J61),IF(J61 = "","",I61*J61))</f>
        <v/>
      </c>
      <c r="M61" s="51" t="str">
        <f>IF(F61 = "null","", F61)</f>
        <v/>
      </c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" customHeight="1">
      <c r="A62" s="52" t="s">
        <v>160</v>
      </c>
      <c r="B62" s="24">
        <v>275</v>
      </c>
      <c r="C62" s="29">
        <v>8595558302758</v>
      </c>
      <c r="D62" s="26">
        <v>60</v>
      </c>
      <c r="E62" s="27" t="s">
        <v>135</v>
      </c>
      <c r="F62" s="27" t="s">
        <v>198</v>
      </c>
      <c r="G62" s="32">
        <v>229</v>
      </c>
      <c r="H62" s="31" t="str">
        <f>IF($M$2 = 0,"",IF(E62 = "brutto",G62/1.21*(100-$M$2)/100,G62/1.21*(75)/100))</f>
        <v/>
      </c>
      <c r="I62" s="33" t="str">
        <f>IF(Tabulka36[[#This Row],[Sloupec9]] = "","",H62*1.21)</f>
        <v/>
      </c>
      <c r="J62" s="36"/>
      <c r="K62" s="34" t="str">
        <f>IF(H62 = "",IF(J62 = "","",G62*J62/1.21),IF(J62 = "","",H62*J62))</f>
        <v/>
      </c>
      <c r="L62" s="23" t="str">
        <f>IF(H62 = "",IF(J62 = "","",G62*J62),IF(J62 = "","",I62*J62))</f>
        <v/>
      </c>
      <c r="M62" s="51" t="str">
        <f>IF(F62 = "null","", F62)</f>
        <v/>
      </c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" customHeight="1">
      <c r="A63" s="52" t="s">
        <v>161</v>
      </c>
      <c r="B63" s="24">
        <v>276</v>
      </c>
      <c r="C63" s="29">
        <v>8595558302765</v>
      </c>
      <c r="D63" s="26">
        <v>60</v>
      </c>
      <c r="E63" s="27" t="s">
        <v>135</v>
      </c>
      <c r="F63" s="27" t="s">
        <v>198</v>
      </c>
      <c r="G63" s="32">
        <v>229</v>
      </c>
      <c r="H63" s="31" t="str">
        <f>IF($M$2 = 0,"",IF(E63 = "brutto",G63/1.21*(100-$M$2)/100,G63/1.21*(75)/100))</f>
        <v/>
      </c>
      <c r="I63" s="33" t="str">
        <f>IF(Tabulka36[[#This Row],[Sloupec9]] = "","",H63*1.21)</f>
        <v/>
      </c>
      <c r="J63" s="36"/>
      <c r="K63" s="34" t="str">
        <f>IF(H63 = "",IF(J63 = "","",G63*J63/1.21),IF(J63 = "","",H63*J63))</f>
        <v/>
      </c>
      <c r="L63" s="23" t="str">
        <f>IF(H63 = "",IF(J63 = "","",G63*J63),IF(J63 = "","",I63*J63))</f>
        <v/>
      </c>
      <c r="M63" s="51" t="str">
        <f>IF(F63 = "null","", F63)</f>
        <v/>
      </c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" customHeight="1">
      <c r="A64" s="52" t="s">
        <v>39</v>
      </c>
      <c r="B64" s="24">
        <v>303</v>
      </c>
      <c r="C64" s="29">
        <v>8595558303038</v>
      </c>
      <c r="D64" s="26">
        <v>60</v>
      </c>
      <c r="E64" s="27" t="s">
        <v>135</v>
      </c>
      <c r="F64" s="27" t="s">
        <v>198</v>
      </c>
      <c r="G64" s="32">
        <v>229</v>
      </c>
      <c r="H64" s="31" t="str">
        <f>IF($M$2 = 0,"",IF(E64 = "brutto",G64/1.21*(100-$M$2)/100,G64/1.21*(75)/100))</f>
        <v/>
      </c>
      <c r="I64" s="33" t="str">
        <f>IF(Tabulka36[[#This Row],[Sloupec9]] = "","",H64*1.21)</f>
        <v/>
      </c>
      <c r="J64" s="36"/>
      <c r="K64" s="34" t="str">
        <f>IF(H64 = "",IF(J64 = "","",G64*J64/1.21),IF(J64 = "","",H64*J64))</f>
        <v/>
      </c>
      <c r="L64" s="23" t="str">
        <f>IF(H64 = "",IF(J64 = "","",G64*J64),IF(J64 = "","",I64*J64))</f>
        <v/>
      </c>
      <c r="M64" s="51" t="str">
        <f>IF(F64 = "null","", F64)</f>
        <v/>
      </c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" customHeight="1">
      <c r="A65" s="52" t="s">
        <v>162</v>
      </c>
      <c r="B65" s="24">
        <v>311</v>
      </c>
      <c r="C65" s="29">
        <v>8595558303113</v>
      </c>
      <c r="D65" s="26">
        <v>60</v>
      </c>
      <c r="E65" s="27" t="s">
        <v>135</v>
      </c>
      <c r="F65" s="27" t="s">
        <v>198</v>
      </c>
      <c r="G65" s="32">
        <v>229</v>
      </c>
      <c r="H65" s="31" t="str">
        <f>IF($M$2 = 0,"",IF(E65 = "brutto",G65/1.21*(100-$M$2)/100,G65/1.21*(75)/100))</f>
        <v/>
      </c>
      <c r="I65" s="33" t="str">
        <f>IF(Tabulka36[[#This Row],[Sloupec9]] = "","",H65*1.21)</f>
        <v/>
      </c>
      <c r="J65" s="36"/>
      <c r="K65" s="34" t="str">
        <f>IF(H65 = "",IF(J65 = "","",G65*J65/1.21),IF(J65 = "","",H65*J65))</f>
        <v/>
      </c>
      <c r="L65" s="23" t="str">
        <f>IF(H65 = "",IF(J65 = "","",G65*J65),IF(J65 = "","",I65*J65))</f>
        <v/>
      </c>
      <c r="M65" s="51" t="str">
        <f>IF(F65 = "null","", F65)</f>
        <v/>
      </c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" customHeight="1">
      <c r="A66" s="52" t="s">
        <v>40</v>
      </c>
      <c r="B66" s="24">
        <v>345</v>
      </c>
      <c r="C66" s="29">
        <v>8595558303458</v>
      </c>
      <c r="D66" s="26">
        <v>60</v>
      </c>
      <c r="E66" s="27" t="s">
        <v>135</v>
      </c>
      <c r="F66" s="27" t="s">
        <v>198</v>
      </c>
      <c r="G66" s="32">
        <v>229</v>
      </c>
      <c r="H66" s="31" t="str">
        <f>IF($M$2 = 0,"",IF(E66 = "brutto",G66/1.21*(100-$M$2)/100,G66/1.21*(75)/100))</f>
        <v/>
      </c>
      <c r="I66" s="33" t="str">
        <f>IF(Tabulka36[[#This Row],[Sloupec9]] = "","",H66*1.21)</f>
        <v/>
      </c>
      <c r="J66" s="36"/>
      <c r="K66" s="34" t="str">
        <f>IF(H66 = "",IF(J66 = "","",G66*J66/1.21),IF(J66 = "","",H66*J66))</f>
        <v/>
      </c>
      <c r="L66" s="23" t="str">
        <f>IF(H66 = "",IF(J66 = "","",G66*J66),IF(J66 = "","",I66*J66))</f>
        <v/>
      </c>
      <c r="M66" s="51" t="str">
        <f>IF(F66 = "null","", F66)</f>
        <v/>
      </c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" customHeight="1">
      <c r="A67" s="52" t="s">
        <v>163</v>
      </c>
      <c r="B67" s="24">
        <v>343</v>
      </c>
      <c r="C67" s="29">
        <v>8595558303434</v>
      </c>
      <c r="D67" s="26">
        <v>60</v>
      </c>
      <c r="E67" s="27" t="s">
        <v>135</v>
      </c>
      <c r="F67" s="27" t="s">
        <v>198</v>
      </c>
      <c r="G67" s="32">
        <v>229</v>
      </c>
      <c r="H67" s="31" t="str">
        <f>IF($M$2 = 0,"",IF(E67 = "brutto",G67/1.21*(100-$M$2)/100,G67/1.21*(75)/100))</f>
        <v/>
      </c>
      <c r="I67" s="33" t="str">
        <f>IF(Tabulka36[[#This Row],[Sloupec9]] = "","",H67*1.21)</f>
        <v/>
      </c>
      <c r="J67" s="36"/>
      <c r="K67" s="34" t="str">
        <f>IF(H67 = "",IF(J67 = "","",G67*J67/1.21),IF(J67 = "","",H67*J67))</f>
        <v/>
      </c>
      <c r="L67" s="23" t="str">
        <f>IF(H67 = "",IF(J67 = "","",G67*J67),IF(J67 = "","",I67*J67))</f>
        <v/>
      </c>
      <c r="M67" s="51" t="str">
        <f>IF(F67 = "null","", F67)</f>
        <v/>
      </c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" customHeight="1">
      <c r="A68" s="52" t="s">
        <v>41</v>
      </c>
      <c r="B68" s="24">
        <v>193</v>
      </c>
      <c r="C68" s="29">
        <v>8595558301935</v>
      </c>
      <c r="D68" s="26">
        <v>12</v>
      </c>
      <c r="E68" s="27" t="s">
        <v>135</v>
      </c>
      <c r="F68" s="27" t="s">
        <v>198</v>
      </c>
      <c r="G68" s="32">
        <v>199</v>
      </c>
      <c r="H68" s="31" t="str">
        <f>IF($M$2 = 0,"",IF(E68 = "brutto",G68/1.21*(100-$M$2)/100,G68/1.21*(75)/100))</f>
        <v/>
      </c>
      <c r="I68" s="33" t="str">
        <f>IF(Tabulka36[[#This Row],[Sloupec9]] = "","",H68*1.21)</f>
        <v/>
      </c>
      <c r="J68" s="36"/>
      <c r="K68" s="34" t="str">
        <f>IF(H68 = "",IF(J68 = "","",G68*J68/1.21),IF(J68 = "","",H68*J68))</f>
        <v/>
      </c>
      <c r="L68" s="23" t="str">
        <f>IF(H68 = "",IF(J68 = "","",G68*J68),IF(J68 = "","",I68*J68))</f>
        <v/>
      </c>
      <c r="M68" s="51" t="str">
        <f>IF(F68 = "null","", F68)</f>
        <v/>
      </c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" customHeight="1">
      <c r="A69" s="52" t="s">
        <v>42</v>
      </c>
      <c r="B69" s="24">
        <v>238</v>
      </c>
      <c r="C69" s="29">
        <v>8595558302383</v>
      </c>
      <c r="D69" s="26">
        <v>6</v>
      </c>
      <c r="E69" s="27" t="s">
        <v>135</v>
      </c>
      <c r="F69" s="27" t="s">
        <v>198</v>
      </c>
      <c r="G69" s="32">
        <v>549</v>
      </c>
      <c r="H69" s="31" t="str">
        <f>IF($M$2 = 0,"",IF(E69 = "brutto",G69/1.21*(100-$M$2)/100,G69/1.21*(75)/100))</f>
        <v/>
      </c>
      <c r="I69" s="33" t="str">
        <f>IF(Tabulka36[[#This Row],[Sloupec9]] = "","",H69*1.21)</f>
        <v/>
      </c>
      <c r="J69" s="36"/>
      <c r="K69" s="34" t="str">
        <f>IF(H69 = "",IF(J69 = "","",G69*J69/1.21),IF(J69 = "","",H69*J69))</f>
        <v/>
      </c>
      <c r="L69" s="23" t="str">
        <f>IF(H69 = "",IF(J69 = "","",G69*J69),IF(J69 = "","",I69*J69))</f>
        <v/>
      </c>
      <c r="M69" s="51" t="str">
        <f>IF(F69 = "null","", F69)</f>
        <v/>
      </c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" customHeight="1">
      <c r="A70" s="52" t="s">
        <v>43</v>
      </c>
      <c r="B70" s="24">
        <v>348</v>
      </c>
      <c r="C70" s="29">
        <v>8595558303489</v>
      </c>
      <c r="D70" s="26">
        <v>6</v>
      </c>
      <c r="E70" s="27" t="s">
        <v>135</v>
      </c>
      <c r="F70" s="27" t="s">
        <v>198</v>
      </c>
      <c r="G70" s="32">
        <v>999</v>
      </c>
      <c r="H70" s="31" t="str">
        <f>IF($M$2 = 0,"",IF(E70 = "brutto",G70/1.21*(100-$M$2)/100,G70/1.21*(75)/100))</f>
        <v/>
      </c>
      <c r="I70" s="33" t="str">
        <f>IF(Tabulka36[[#This Row],[Sloupec9]] = "","",H70*1.21)</f>
        <v/>
      </c>
      <c r="J70" s="36"/>
      <c r="K70" s="34" t="str">
        <f>IF(H70 = "",IF(J70 = "","",G70*J70/1.21),IF(J70 = "","",H70*J70))</f>
        <v/>
      </c>
      <c r="L70" s="23" t="str">
        <f>IF(H70 = "",IF(J70 = "","",G70*J70),IF(J70 = "","",I70*J70))</f>
        <v/>
      </c>
      <c r="M70" s="51" t="str">
        <f>IF(F70 = "null","", F70)</f>
        <v/>
      </c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" customHeight="1">
      <c r="A71" s="52" t="s">
        <v>44</v>
      </c>
      <c r="B71" s="24">
        <v>210</v>
      </c>
      <c r="C71" s="29">
        <v>8595558302109</v>
      </c>
      <c r="D71" s="26">
        <v>12</v>
      </c>
      <c r="E71" s="27" t="s">
        <v>135</v>
      </c>
      <c r="F71" s="27" t="s">
        <v>198</v>
      </c>
      <c r="G71" s="32">
        <v>299</v>
      </c>
      <c r="H71" s="31" t="str">
        <f>IF($M$2 = 0,"",IF(E71 = "brutto",G71/1.21*(100-$M$2)/100,G71/1.21*(75)/100))</f>
        <v/>
      </c>
      <c r="I71" s="33" t="str">
        <f>IF(Tabulka36[[#This Row],[Sloupec9]] = "","",H71*1.21)</f>
        <v/>
      </c>
      <c r="J71" s="36"/>
      <c r="K71" s="34" t="str">
        <f>IF(H71 = "",IF(J71 = "","",G71*J71/1.21),IF(J71 = "","",H71*J71))</f>
        <v/>
      </c>
      <c r="L71" s="23" t="str">
        <f>IF(H71 = "",IF(J71 = "","",G71*J71),IF(J71 = "","",I71*J71))</f>
        <v/>
      </c>
      <c r="M71" s="51" t="str">
        <f>IF(F71 = "null","", F71)</f>
        <v/>
      </c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5" customHeight="1">
      <c r="A72" s="52" t="s">
        <v>164</v>
      </c>
      <c r="B72" s="24">
        <v>239</v>
      </c>
      <c r="C72" s="29">
        <v>8595558302390</v>
      </c>
      <c r="D72" s="26">
        <v>12</v>
      </c>
      <c r="E72" s="27" t="s">
        <v>135</v>
      </c>
      <c r="F72" s="27" t="s">
        <v>198</v>
      </c>
      <c r="G72" s="32">
        <v>299</v>
      </c>
      <c r="H72" s="31" t="str">
        <f>IF($M$2 = 0,"",IF(E72 = "brutto",G72/1.21*(100-$M$2)/100,G72/1.21*(75)/100))</f>
        <v/>
      </c>
      <c r="I72" s="33" t="str">
        <f>IF(Tabulka36[[#This Row],[Sloupec9]] = "","",H72*1.21)</f>
        <v/>
      </c>
      <c r="J72" s="36"/>
      <c r="K72" s="34" t="str">
        <f>IF(H72 = "",IF(J72 = "","",G72*J72/1.21),IF(J72 = "","",H72*J72))</f>
        <v/>
      </c>
      <c r="L72" s="23" t="str">
        <f>IF(H72 = "",IF(J72 = "","",G72*J72),IF(J72 = "","",I72*J72))</f>
        <v/>
      </c>
      <c r="M72" s="51" t="str">
        <f>IF(F72 = "null","", F72)</f>
        <v/>
      </c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" customHeight="1">
      <c r="A73" s="52" t="s">
        <v>45</v>
      </c>
      <c r="B73" s="24">
        <v>286</v>
      </c>
      <c r="C73" s="29">
        <v>8595558302864</v>
      </c>
      <c r="D73" s="26">
        <v>6</v>
      </c>
      <c r="E73" s="27" t="s">
        <v>135</v>
      </c>
      <c r="F73" s="27" t="s">
        <v>198</v>
      </c>
      <c r="G73" s="32">
        <v>899</v>
      </c>
      <c r="H73" s="31" t="str">
        <f>IF($M$2 = 0,"",IF(E73 = "brutto",G73/1.21*(100-$M$2)/100,G73/1.21*(75)/100))</f>
        <v/>
      </c>
      <c r="I73" s="33" t="str">
        <f>IF(Tabulka36[[#This Row],[Sloupec9]] = "","",H73*1.21)</f>
        <v/>
      </c>
      <c r="J73" s="36"/>
      <c r="K73" s="34" t="str">
        <f>IF(H73 = "",IF(J73 = "","",G73*J73/1.21),IF(J73 = "","",H73*J73))</f>
        <v/>
      </c>
      <c r="L73" s="23" t="str">
        <f>IF(H73 = "",IF(J73 = "","",G73*J73),IF(J73 = "","",I73*J73))</f>
        <v/>
      </c>
      <c r="M73" s="51" t="str">
        <f>IF(F73 = "null","", F73)</f>
        <v/>
      </c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" customHeight="1">
      <c r="A74" s="52" t="s">
        <v>46</v>
      </c>
      <c r="B74" s="24">
        <v>231</v>
      </c>
      <c r="C74" s="29">
        <v>8595558302314</v>
      </c>
      <c r="D74" s="26">
        <v>6</v>
      </c>
      <c r="E74" s="27" t="s">
        <v>135</v>
      </c>
      <c r="F74" s="27" t="s">
        <v>198</v>
      </c>
      <c r="G74" s="32">
        <v>749</v>
      </c>
      <c r="H74" s="31" t="str">
        <f>IF($M$2 = 0,"",IF(E74 = "brutto",G74/1.21*(100-$M$2)/100,G74/1.21*(75)/100))</f>
        <v/>
      </c>
      <c r="I74" s="33" t="str">
        <f>IF(Tabulka36[[#This Row],[Sloupec9]] = "","",H74*1.21)</f>
        <v/>
      </c>
      <c r="J74" s="36"/>
      <c r="K74" s="34" t="str">
        <f>IF(H74 = "",IF(J74 = "","",G74*J74/1.21),IF(J74 = "","",H74*J74))</f>
        <v/>
      </c>
      <c r="L74" s="23" t="str">
        <f>IF(H74 = "",IF(J74 = "","",G74*J74),IF(J74 = "","",I74*J74))</f>
        <v/>
      </c>
      <c r="M74" s="51" t="str">
        <f>IF(F74 = "null","", F74)</f>
        <v/>
      </c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" customHeight="1">
      <c r="A75" s="52" t="s">
        <v>47</v>
      </c>
      <c r="B75" s="24">
        <v>260</v>
      </c>
      <c r="C75" s="29">
        <v>8595558302604</v>
      </c>
      <c r="D75" s="26">
        <v>6</v>
      </c>
      <c r="E75" s="27" t="s">
        <v>135</v>
      </c>
      <c r="F75" s="27" t="s">
        <v>229</v>
      </c>
      <c r="G75" s="32">
        <v>549</v>
      </c>
      <c r="H75" s="31" t="str">
        <f>IF($M$2 = 0,"",IF(E75 = "brutto",G75/1.21*(100-$M$2)/100,G75/1.21*(75)/100))</f>
        <v/>
      </c>
      <c r="I75" s="33" t="str">
        <f>IF(Tabulka36[[#This Row],[Sloupec9]] = "","",H75*1.21)</f>
        <v/>
      </c>
      <c r="J75" s="36"/>
      <c r="K75" s="34" t="str">
        <f>IF(H75 = "",IF(J75 = "","",G75*J75/1.21),IF(J75 = "","",H75*J75))</f>
        <v/>
      </c>
      <c r="L75" s="23" t="str">
        <f>IF(H75 = "",IF(J75 = "","",G75*J75),IF(J75 = "","",I75*J75))</f>
        <v/>
      </c>
      <c r="M75" s="51" t="str">
        <f>IF(F75 = "null","", F75)</f>
        <v xml:space="preserve">Vítěz Spiel des Jahres 2017 </v>
      </c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" customHeight="1">
      <c r="A76" s="52" t="s">
        <v>48</v>
      </c>
      <c r="B76" s="24">
        <v>323</v>
      </c>
      <c r="C76" s="29">
        <v>8595558303236</v>
      </c>
      <c r="D76" s="26">
        <v>6</v>
      </c>
      <c r="E76" s="27" t="s">
        <v>135</v>
      </c>
      <c r="F76" s="27" t="s">
        <v>207</v>
      </c>
      <c r="G76" s="32">
        <v>549</v>
      </c>
      <c r="H76" s="31" t="str">
        <f>IF($M$2 = 0,"",IF(E76 = "brutto",G76/1.21*(100-$M$2)/100,G76/1.21*(75)/100))</f>
        <v/>
      </c>
      <c r="I76" s="33" t="str">
        <f>IF(Tabulka36[[#This Row],[Sloupec9]] = "","",H76*1.21)</f>
        <v/>
      </c>
      <c r="J76" s="36"/>
      <c r="K76" s="34" t="str">
        <f>IF(H76 = "",IF(J76 = "","",G76*J76/1.21),IF(J76 = "","",H76*J76))</f>
        <v/>
      </c>
      <c r="L76" s="23" t="str">
        <f>IF(H76 = "",IF(J76 = "","",G76*J76),IF(J76 = "","",I76*J76))</f>
        <v/>
      </c>
      <c r="M76" s="51" t="str">
        <f>IF(F76 = "null","", F76)</f>
        <v xml:space="preserve">poslední kusy </v>
      </c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" customHeight="1">
      <c r="A77" s="52" t="s">
        <v>49</v>
      </c>
      <c r="B77" s="24">
        <v>334</v>
      </c>
      <c r="C77" s="29">
        <v>8595558303342</v>
      </c>
      <c r="D77" s="26">
        <v>6</v>
      </c>
      <c r="E77" s="27" t="s">
        <v>135</v>
      </c>
      <c r="F77" s="27" t="s">
        <v>198</v>
      </c>
      <c r="G77" s="32">
        <v>499</v>
      </c>
      <c r="H77" s="31" t="str">
        <f>IF($M$2 = 0,"",IF(E77 = "brutto",G77/1.21*(100-$M$2)/100,G77/1.21*(75)/100))</f>
        <v/>
      </c>
      <c r="I77" s="33" t="str">
        <f>IF(Tabulka36[[#This Row],[Sloupec9]] = "","",H77*1.21)</f>
        <v/>
      </c>
      <c r="J77" s="36"/>
      <c r="K77" s="34" t="str">
        <f>IF(H77 = "",IF(J77 = "","",G77*J77/1.21),IF(J77 = "","",H77*J77))</f>
        <v/>
      </c>
      <c r="L77" s="23" t="str">
        <f>IF(H77 = "",IF(J77 = "","",G77*J77),IF(J77 = "","",I77*J77))</f>
        <v/>
      </c>
      <c r="M77" s="51" t="str">
        <f>IF(F77 = "null","", F77)</f>
        <v/>
      </c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" customHeight="1">
      <c r="A78" s="52" t="s">
        <v>50</v>
      </c>
      <c r="B78" s="24">
        <v>243</v>
      </c>
      <c r="C78" s="29">
        <v>8595558302437</v>
      </c>
      <c r="D78" s="26">
        <v>6</v>
      </c>
      <c r="E78" s="27" t="s">
        <v>135</v>
      </c>
      <c r="F78" s="27" t="s">
        <v>198</v>
      </c>
      <c r="G78" s="32">
        <v>399</v>
      </c>
      <c r="H78" s="31" t="str">
        <f>IF($M$2 = 0,"",IF(E78 = "brutto",G78/1.21*(100-$M$2)/100,G78/1.21*(75)/100))</f>
        <v/>
      </c>
      <c r="I78" s="33" t="str">
        <f>IF(Tabulka36[[#This Row],[Sloupec9]] = "","",H78*1.21)</f>
        <v/>
      </c>
      <c r="J78" s="36"/>
      <c r="K78" s="34" t="str">
        <f>IF(H78 = "",IF(J78 = "","",G78*J78/1.21),IF(J78 = "","",H78*J78))</f>
        <v/>
      </c>
      <c r="L78" s="23" t="str">
        <f>IF(H78 = "",IF(J78 = "","",G78*J78),IF(J78 = "","",I78*J78))</f>
        <v/>
      </c>
      <c r="M78" s="51" t="str">
        <f>IF(F78 = "null","", F78)</f>
        <v/>
      </c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" customHeight="1">
      <c r="A79" s="52" t="s">
        <v>51</v>
      </c>
      <c r="B79" s="24">
        <v>339</v>
      </c>
      <c r="C79" s="29">
        <v>8595558303397</v>
      </c>
      <c r="D79" s="26">
        <v>6</v>
      </c>
      <c r="E79" s="27" t="s">
        <v>135</v>
      </c>
      <c r="F79" s="27" t="s">
        <v>211</v>
      </c>
      <c r="G79" s="32">
        <v>849</v>
      </c>
      <c r="H79" s="31" t="str">
        <f>IF($M$2 = 0,"",IF(E79 = "brutto",G79/1.21*(100-$M$2)/100,G79/1.21*(75)/100))</f>
        <v/>
      </c>
      <c r="I79" s="33" t="str">
        <f>IF(Tabulka36[[#This Row],[Sloupec9]] = "","",H79*1.21)</f>
        <v/>
      </c>
      <c r="J79" s="36"/>
      <c r="K79" s="34" t="str">
        <f>IF(H79 = "",IF(J79 = "","",G79*J79/1.21),IF(J79 = "","",H79*J79))</f>
        <v/>
      </c>
      <c r="L79" s="23" t="str">
        <f>IF(H79 = "",IF(J79 = "","",G79*J79),IF(J79 = "","",I79*J79))</f>
        <v/>
      </c>
      <c r="M79" s="51" t="str">
        <f>IF(F79 = "null","", F79)</f>
        <v xml:space="preserve">opět skladem 25. týden </v>
      </c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" customHeight="1">
      <c r="A80" s="52" t="s">
        <v>52</v>
      </c>
      <c r="B80" s="24">
        <v>223</v>
      </c>
      <c r="C80" s="29">
        <v>8595558302239</v>
      </c>
      <c r="D80" s="26">
        <v>16</v>
      </c>
      <c r="E80" s="27" t="s">
        <v>135</v>
      </c>
      <c r="F80" s="27" t="s">
        <v>198</v>
      </c>
      <c r="G80" s="32">
        <v>499</v>
      </c>
      <c r="H80" s="31" t="str">
        <f>IF($M$2 = 0,"",IF(E80 = "brutto",G80/1.21*(100-$M$2)/100,G80/1.21*(75)/100))</f>
        <v/>
      </c>
      <c r="I80" s="33" t="str">
        <f>IF(Tabulka36[[#This Row],[Sloupec9]] = "","",H80*1.21)</f>
        <v/>
      </c>
      <c r="J80" s="36"/>
      <c r="K80" s="34" t="str">
        <f>IF(H80 = "",IF(J80 = "","",G80*J80/1.21),IF(J80 = "","",H80*J80))</f>
        <v/>
      </c>
      <c r="L80" s="23" t="str">
        <f>IF(H80 = "",IF(J80 = "","",G80*J80),IF(J80 = "","",I80*J80))</f>
        <v/>
      </c>
      <c r="M80" s="51" t="str">
        <f>IF(F80 = "null","", F80)</f>
        <v/>
      </c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" customHeight="1">
      <c r="A81" s="52" t="s">
        <v>53</v>
      </c>
      <c r="B81" s="24">
        <v>325</v>
      </c>
      <c r="C81" s="29">
        <v>8595558303250</v>
      </c>
      <c r="D81" s="26">
        <v>6</v>
      </c>
      <c r="E81" s="27" t="s">
        <v>135</v>
      </c>
      <c r="F81" s="27" t="s">
        <v>207</v>
      </c>
      <c r="G81" s="32">
        <v>999</v>
      </c>
      <c r="H81" s="31" t="str">
        <f>IF($M$2 = 0,"",IF(E81 = "brutto",G81/1.21*(100-$M$2)/100,G81/1.21*(75)/100))</f>
        <v/>
      </c>
      <c r="I81" s="33" t="str">
        <f>IF(Tabulka36[[#This Row],[Sloupec9]] = "","",H81*1.21)</f>
        <v/>
      </c>
      <c r="J81" s="36"/>
      <c r="K81" s="34" t="str">
        <f>IF(H81 = "",IF(J81 = "","",G81*J81/1.21),IF(J81 = "","",H81*J81))</f>
        <v/>
      </c>
      <c r="L81" s="23" t="str">
        <f>IF(H81 = "",IF(J81 = "","",G81*J81),IF(J81 = "","",I81*J81))</f>
        <v/>
      </c>
      <c r="M81" s="51" t="str">
        <f>IF(F81 = "null","", F81)</f>
        <v xml:space="preserve">poslední kusy </v>
      </c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" customHeight="1">
      <c r="A82" s="52" t="s">
        <v>54</v>
      </c>
      <c r="B82" s="24">
        <v>297</v>
      </c>
      <c r="C82" s="29">
        <v>8595558302970</v>
      </c>
      <c r="D82" s="26">
        <v>16</v>
      </c>
      <c r="E82" s="27" t="s">
        <v>135</v>
      </c>
      <c r="F82" s="27" t="s">
        <v>198</v>
      </c>
      <c r="G82" s="32">
        <v>549</v>
      </c>
      <c r="H82" s="31" t="str">
        <f>IF($M$2 = 0,"",IF(E82 = "brutto",G82/1.21*(100-$M$2)/100,G82/1.21*(75)/100))</f>
        <v/>
      </c>
      <c r="I82" s="33" t="str">
        <f>IF(Tabulka36[[#This Row],[Sloupec9]] = "","",H82*1.21)</f>
        <v/>
      </c>
      <c r="J82" s="36"/>
      <c r="K82" s="34" t="str">
        <f>IF(H82 = "",IF(J82 = "","",G82*J82/1.21),IF(J82 = "","",H82*J82))</f>
        <v/>
      </c>
      <c r="L82" s="23" t="str">
        <f>IF(H82 = "",IF(J82 = "","",G82*J82),IF(J82 = "","",I82*J82))</f>
        <v/>
      </c>
      <c r="M82" s="51" t="str">
        <f>IF(F82 = "null","", F82)</f>
        <v/>
      </c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" customHeight="1">
      <c r="A83" s="52" t="s">
        <v>55</v>
      </c>
      <c r="B83" s="24">
        <v>258</v>
      </c>
      <c r="C83" s="29">
        <v>8595558302581</v>
      </c>
      <c r="D83" s="26">
        <v>16</v>
      </c>
      <c r="E83" s="27" t="s">
        <v>135</v>
      </c>
      <c r="F83" s="27" t="s">
        <v>198</v>
      </c>
      <c r="G83" s="32">
        <v>549</v>
      </c>
      <c r="H83" s="31" t="str">
        <f>IF($M$2 = 0,"",IF(E83 = "brutto",G83/1.21*(100-$M$2)/100,G83/1.21*(75)/100))</f>
        <v/>
      </c>
      <c r="I83" s="33" t="str">
        <f>IF(Tabulka36[[#This Row],[Sloupec9]] = "","",H83*1.21)</f>
        <v/>
      </c>
      <c r="J83" s="36"/>
      <c r="K83" s="34" t="str">
        <f>IF(H83 = "",IF(J83 = "","",G83*J83/1.21),IF(J83 = "","",H83*J83))</f>
        <v/>
      </c>
      <c r="L83" s="23" t="str">
        <f>IF(H83 = "",IF(J83 = "","",G83*J83),IF(J83 = "","",I83*J83))</f>
        <v/>
      </c>
      <c r="M83" s="51" t="str">
        <f>IF(F83 = "null","", F83)</f>
        <v/>
      </c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" customHeight="1">
      <c r="A84" s="52" t="s">
        <v>56</v>
      </c>
      <c r="B84" s="24">
        <v>374</v>
      </c>
      <c r="C84" s="29">
        <v>8595558303748</v>
      </c>
      <c r="D84" s="26">
        <v>12</v>
      </c>
      <c r="E84" s="27" t="s">
        <v>135</v>
      </c>
      <c r="F84" s="27" t="s">
        <v>198</v>
      </c>
      <c r="G84" s="32">
        <v>279</v>
      </c>
      <c r="H84" s="31" t="str">
        <f>IF($M$2 = 0,"",IF(E84 = "brutto",G84/1.21*(100-$M$2)/100,G84/1.21*(75)/100))</f>
        <v/>
      </c>
      <c r="I84" s="33" t="str">
        <f>IF(Tabulka36[[#This Row],[Sloupec9]] = "","",H84*1.21)</f>
        <v/>
      </c>
      <c r="J84" s="36"/>
      <c r="K84" s="34" t="str">
        <f>IF(H84 = "",IF(J84 = "","",G84*J84/1.21),IF(J84 = "","",H84*J84))</f>
        <v/>
      </c>
      <c r="L84" s="23" t="str">
        <f>IF(H84 = "",IF(J84 = "","",G84*J84),IF(J84 = "","",I84*J84))</f>
        <v/>
      </c>
      <c r="M84" s="51" t="str">
        <f>IF(F84 = "null","", F84)</f>
        <v/>
      </c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" customHeight="1">
      <c r="A85" s="52" t="s">
        <v>57</v>
      </c>
      <c r="B85" s="24">
        <v>340</v>
      </c>
      <c r="C85" s="29">
        <v>8595558303403</v>
      </c>
      <c r="D85" s="26">
        <v>4</v>
      </c>
      <c r="E85" s="27" t="s">
        <v>135</v>
      </c>
      <c r="F85" s="27" t="s">
        <v>198</v>
      </c>
      <c r="G85" s="32">
        <v>1599</v>
      </c>
      <c r="H85" s="31" t="str">
        <f>IF($M$2 = 0,"",IF(E85 = "brutto",G85/1.21*(100-$M$2)/100,G85/1.21*(75)/100))</f>
        <v/>
      </c>
      <c r="I85" s="33" t="str">
        <f>IF(Tabulka36[[#This Row],[Sloupec9]] = "","",H85*1.21)</f>
        <v/>
      </c>
      <c r="J85" s="36"/>
      <c r="K85" s="34" t="str">
        <f>IF(H85 = "",IF(J85 = "","",G85*J85/1.21),IF(J85 = "","",H85*J85))</f>
        <v/>
      </c>
      <c r="L85" s="23" t="str">
        <f>IF(H85 = "",IF(J85 = "","",G85*J85),IF(J85 = "","",I85*J85))</f>
        <v/>
      </c>
      <c r="M85" s="51" t="str">
        <f>IF(F85 = "null","", F85)</f>
        <v/>
      </c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5" customHeight="1">
      <c r="A86" s="52" t="s">
        <v>58</v>
      </c>
      <c r="B86" s="24">
        <v>376</v>
      </c>
      <c r="C86" s="29">
        <v>8595558303762</v>
      </c>
      <c r="D86" s="26">
        <v>6</v>
      </c>
      <c r="E86" s="27" t="s">
        <v>135</v>
      </c>
      <c r="F86" s="27" t="s">
        <v>198</v>
      </c>
      <c r="G86" s="32">
        <v>549</v>
      </c>
      <c r="H86" s="31" t="str">
        <f>IF($M$2 = 0,"",IF(E86 = "brutto",G86/1.21*(100-$M$2)/100,G86/1.21*(75)/100))</f>
        <v/>
      </c>
      <c r="I86" s="33" t="str">
        <f>IF(Tabulka36[[#This Row],[Sloupec9]] = "","",H86*1.21)</f>
        <v/>
      </c>
      <c r="J86" s="36"/>
      <c r="K86" s="34" t="str">
        <f>IF(H86 = "",IF(J86 = "","",G86*J86/1.21),IF(J86 = "","",H86*J86))</f>
        <v/>
      </c>
      <c r="L86" s="23" t="str">
        <f>IF(H86 = "",IF(J86 = "","",G86*J86),IF(J86 = "","",I86*J86))</f>
        <v/>
      </c>
      <c r="M86" s="51" t="str">
        <f>IF(F86 = "null","", F86)</f>
        <v/>
      </c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" customHeight="1">
      <c r="A87" s="52" t="s">
        <v>165</v>
      </c>
      <c r="B87" s="24">
        <v>194</v>
      </c>
      <c r="C87" s="29">
        <v>8595558301942</v>
      </c>
      <c r="D87" s="26">
        <v>12</v>
      </c>
      <c r="E87" s="27" t="s">
        <v>135</v>
      </c>
      <c r="F87" s="27" t="s">
        <v>198</v>
      </c>
      <c r="G87" s="32">
        <v>249</v>
      </c>
      <c r="H87" s="31" t="str">
        <f>IF($M$2 = 0,"",IF(E87 = "brutto",G87/1.21*(100-$M$2)/100,G87/1.21*(75)/100))</f>
        <v/>
      </c>
      <c r="I87" s="33" t="str">
        <f>IF(Tabulka36[[#This Row],[Sloupec9]] = "","",H87*1.21)</f>
        <v/>
      </c>
      <c r="J87" s="36"/>
      <c r="K87" s="34" t="str">
        <f>IF(H87 = "",IF(J87 = "","",G87*J87/1.21),IF(J87 = "","",H87*J87))</f>
        <v/>
      </c>
      <c r="L87" s="23" t="str">
        <f>IF(H87 = "",IF(J87 = "","",G87*J87),IF(J87 = "","",I87*J87))</f>
        <v/>
      </c>
      <c r="M87" s="51" t="str">
        <f>IF(F87 = "null","", F87)</f>
        <v/>
      </c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" customHeight="1">
      <c r="A88" s="52" t="s">
        <v>59</v>
      </c>
      <c r="B88" s="24">
        <v>228</v>
      </c>
      <c r="C88" s="29">
        <v>8595558302284</v>
      </c>
      <c r="D88" s="26">
        <v>12</v>
      </c>
      <c r="E88" s="27" t="s">
        <v>135</v>
      </c>
      <c r="F88" s="27" t="s">
        <v>210</v>
      </c>
      <c r="G88" s="32">
        <v>339</v>
      </c>
      <c r="H88" s="31" t="str">
        <f>IF($M$2 = 0,"",IF(E88 = "brutto",G88/1.21*(100-$M$2)/100,G88/1.21*(75)/100))</f>
        <v/>
      </c>
      <c r="I88" s="33" t="str">
        <f>IF(Tabulka36[[#This Row],[Sloupec9]] = "","",H88*1.21)</f>
        <v/>
      </c>
      <c r="J88" s="36"/>
      <c r="K88" s="34" t="str">
        <f>IF(H88 = "",IF(J88 = "","",G88*J88/1.21),IF(J88 = "","",H88*J88))</f>
        <v/>
      </c>
      <c r="L88" s="23" t="str">
        <f>IF(H88 = "",IF(J88 = "","",G88*J88),IF(J88 = "","",I88*J88))</f>
        <v/>
      </c>
      <c r="M88" s="51" t="str">
        <f>IF(F88 = "null","", F88)</f>
        <v xml:space="preserve">opět skladem </v>
      </c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" customHeight="1">
      <c r="A89" s="52" t="s">
        <v>166</v>
      </c>
      <c r="B89" s="24">
        <v>229</v>
      </c>
      <c r="C89" s="29">
        <v>8595558302291</v>
      </c>
      <c r="D89" s="26">
        <v>12</v>
      </c>
      <c r="E89" s="27" t="s">
        <v>135</v>
      </c>
      <c r="F89" s="27" t="s">
        <v>198</v>
      </c>
      <c r="G89" s="32">
        <v>439</v>
      </c>
      <c r="H89" s="31" t="str">
        <f>IF($M$2 = 0,"",IF(E89 = "brutto",G89/1.21*(100-$M$2)/100,G89/1.21*(75)/100))</f>
        <v/>
      </c>
      <c r="I89" s="33" t="str">
        <f>IF(Tabulka36[[#This Row],[Sloupec9]] = "","",H89*1.21)</f>
        <v/>
      </c>
      <c r="J89" s="36"/>
      <c r="K89" s="34" t="str">
        <f>IF(H89 = "",IF(J89 = "","",G89*J89/1.21),IF(J89 = "","",H89*J89))</f>
        <v/>
      </c>
      <c r="L89" s="23" t="str">
        <f>IF(H89 = "",IF(J89 = "","",G89*J89),IF(J89 = "","",I89*J89))</f>
        <v/>
      </c>
      <c r="M89" s="51" t="str">
        <f>IF(F89 = "null","", F89)</f>
        <v/>
      </c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" customHeight="1">
      <c r="A90" s="52" t="s">
        <v>60</v>
      </c>
      <c r="B90" s="24">
        <v>295</v>
      </c>
      <c r="C90" s="29">
        <v>8595558302956</v>
      </c>
      <c r="D90" s="26">
        <v>6</v>
      </c>
      <c r="E90" s="27" t="s">
        <v>135</v>
      </c>
      <c r="F90" s="27" t="s">
        <v>198</v>
      </c>
      <c r="G90" s="32">
        <v>699</v>
      </c>
      <c r="H90" s="31" t="str">
        <f>IF($M$2 = 0,"",IF(E90 = "brutto",G90/1.21*(100-$M$2)/100,G90/1.21*(75)/100))</f>
        <v/>
      </c>
      <c r="I90" s="33" t="str">
        <f>IF(Tabulka36[[#This Row],[Sloupec9]] = "","",H90*1.21)</f>
        <v/>
      </c>
      <c r="J90" s="36"/>
      <c r="K90" s="34" t="str">
        <f>IF(H90 = "",IF(J90 = "","",G90*J90/1.21),IF(J90 = "","",H90*J90))</f>
        <v/>
      </c>
      <c r="L90" s="23" t="str">
        <f>IF(H90 = "",IF(J90 = "","",G90*J90),IF(J90 = "","",I90*J90))</f>
        <v/>
      </c>
      <c r="M90" s="51" t="str">
        <f>IF(F90 = "null","", F90)</f>
        <v/>
      </c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" customHeight="1">
      <c r="A91" s="52" t="s">
        <v>61</v>
      </c>
      <c r="B91" s="24">
        <v>287</v>
      </c>
      <c r="C91" s="29">
        <v>8595558302871</v>
      </c>
      <c r="D91" s="26">
        <v>6</v>
      </c>
      <c r="E91" s="27" t="s">
        <v>135</v>
      </c>
      <c r="F91" s="27" t="s">
        <v>198</v>
      </c>
      <c r="G91" s="32">
        <v>599</v>
      </c>
      <c r="H91" s="31" t="str">
        <f>IF($M$2 = 0,"",IF(E91 = "brutto",G91/1.21*(100-$M$2)/100,G91/1.21*(75)/100))</f>
        <v/>
      </c>
      <c r="I91" s="33" t="str">
        <f>IF(Tabulka36[[#This Row],[Sloupec9]] = "","",H91*1.21)</f>
        <v/>
      </c>
      <c r="J91" s="36"/>
      <c r="K91" s="34" t="str">
        <f>IF(H91 = "",IF(J91 = "","",G91*J91/1.21),IF(J91 = "","",H91*J91))</f>
        <v/>
      </c>
      <c r="L91" s="23" t="str">
        <f>IF(H91 = "",IF(J91 = "","",G91*J91),IF(J91 = "","",I91*J91))</f>
        <v/>
      </c>
      <c r="M91" s="51" t="str">
        <f>IF(F91 = "null","", F91)</f>
        <v/>
      </c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" customHeight="1">
      <c r="A92" s="52" t="s">
        <v>62</v>
      </c>
      <c r="B92" s="24">
        <v>349</v>
      </c>
      <c r="C92" s="29">
        <v>8595558303496</v>
      </c>
      <c r="D92" s="26">
        <v>6</v>
      </c>
      <c r="E92" s="27" t="s">
        <v>135</v>
      </c>
      <c r="F92" s="27" t="s">
        <v>198</v>
      </c>
      <c r="G92" s="32">
        <v>1299</v>
      </c>
      <c r="H92" s="31" t="str">
        <f>IF($M$2 = 0,"",IF(E92 = "brutto",G92/1.21*(100-$M$2)/100,G92/1.21*(75)/100))</f>
        <v/>
      </c>
      <c r="I92" s="33" t="str">
        <f>IF(Tabulka36[[#This Row],[Sloupec9]] = "","",H92*1.21)</f>
        <v/>
      </c>
      <c r="J92" s="36"/>
      <c r="K92" s="34" t="str">
        <f>IF(H92 = "",IF(J92 = "","",G92*J92/1.21),IF(J92 = "","",H92*J92))</f>
        <v/>
      </c>
      <c r="L92" s="23" t="str">
        <f>IF(H92 = "",IF(J92 = "","",G92*J92),IF(J92 = "","",I92*J92))</f>
        <v/>
      </c>
      <c r="M92" s="51" t="str">
        <f>IF(F92 = "null","", F92)</f>
        <v/>
      </c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" customHeight="1">
      <c r="A93" s="52" t="s">
        <v>63</v>
      </c>
      <c r="B93" s="24">
        <v>364</v>
      </c>
      <c r="C93" s="29">
        <v>8595558303649</v>
      </c>
      <c r="D93" s="26">
        <v>6</v>
      </c>
      <c r="E93" s="27" t="s">
        <v>135</v>
      </c>
      <c r="F93" s="27" t="s">
        <v>198</v>
      </c>
      <c r="G93" s="32">
        <v>1499</v>
      </c>
      <c r="H93" s="31" t="str">
        <f>IF($M$2 = 0,"",IF(E93 = "brutto",G93/1.21*(100-$M$2)/100,G93/1.21*(75)/100))</f>
        <v/>
      </c>
      <c r="I93" s="33" t="str">
        <f>IF(Tabulka36[[#This Row],[Sloupec9]] = "","",H93*1.21)</f>
        <v/>
      </c>
      <c r="J93" s="36"/>
      <c r="K93" s="34" t="str">
        <f>IF(H93 = "",IF(J93 = "","",G93*J93/1.21),IF(J93 = "","",H93*J93))</f>
        <v/>
      </c>
      <c r="L93" s="23" t="str">
        <f>IF(H93 = "",IF(J93 = "","",G93*J93),IF(J93 = "","",I93*J93))</f>
        <v/>
      </c>
      <c r="M93" s="51" t="str">
        <f>IF(F93 = "null","", F93)</f>
        <v/>
      </c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" customHeight="1">
      <c r="A94" s="52" t="s">
        <v>167</v>
      </c>
      <c r="B94" s="24">
        <v>268</v>
      </c>
      <c r="C94" s="29">
        <v>8595558302680</v>
      </c>
      <c r="D94" s="26">
        <v>6</v>
      </c>
      <c r="E94" s="27" t="s">
        <v>135</v>
      </c>
      <c r="F94" s="27" t="s">
        <v>198</v>
      </c>
      <c r="G94" s="32">
        <v>299</v>
      </c>
      <c r="H94" s="31" t="str">
        <f>IF($M$2 = 0,"",IF(E94 = "brutto",G94/1.21*(100-$M$2)/100,G94/1.21*(75)/100))</f>
        <v/>
      </c>
      <c r="I94" s="33" t="str">
        <f>IF(Tabulka36[[#This Row],[Sloupec9]] = "","",H94*1.21)</f>
        <v/>
      </c>
      <c r="J94" s="36"/>
      <c r="K94" s="34" t="str">
        <f>IF(H94 = "",IF(J94 = "","",G94*J94/1.21),IF(J94 = "","",H94*J94))</f>
        <v/>
      </c>
      <c r="L94" s="23" t="str">
        <f>IF(H94 = "",IF(J94 = "","",G94*J94),IF(J94 = "","",I94*J94))</f>
        <v/>
      </c>
      <c r="M94" s="51" t="str">
        <f>IF(F94 = "null","", F94)</f>
        <v/>
      </c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" customHeight="1">
      <c r="A95" s="52" t="s">
        <v>64</v>
      </c>
      <c r="B95" s="24">
        <v>365</v>
      </c>
      <c r="C95" s="29">
        <v>8595558303656</v>
      </c>
      <c r="D95" s="26">
        <v>6</v>
      </c>
      <c r="E95" s="27" t="s">
        <v>135</v>
      </c>
      <c r="F95" s="27" t="s">
        <v>198</v>
      </c>
      <c r="G95" s="32">
        <v>999</v>
      </c>
      <c r="H95" s="31" t="str">
        <f>IF($M$2 = 0,"",IF(E95 = "brutto",G95/1.21*(100-$M$2)/100,G95/1.21*(75)/100))</f>
        <v/>
      </c>
      <c r="I95" s="33" t="str">
        <f>IF(Tabulka36[[#This Row],[Sloupec9]] = "","",H95*1.21)</f>
        <v/>
      </c>
      <c r="J95" s="36"/>
      <c r="K95" s="34" t="str">
        <f>IF(H95 = "",IF(J95 = "","",G95*J95/1.21),IF(J95 = "","",H95*J95))</f>
        <v/>
      </c>
      <c r="L95" s="23" t="str">
        <f>IF(H95 = "",IF(J95 = "","",G95*J95),IF(J95 = "","",I95*J95))</f>
        <v/>
      </c>
      <c r="M95" s="51" t="str">
        <f>IF(F95 = "null","", F95)</f>
        <v/>
      </c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" customHeight="1">
      <c r="A96" s="52" t="s">
        <v>212</v>
      </c>
      <c r="B96" s="24">
        <v>391</v>
      </c>
      <c r="C96" s="29">
        <v>8595558303915</v>
      </c>
      <c r="D96" s="26">
        <v>12</v>
      </c>
      <c r="E96" s="27" t="s">
        <v>135</v>
      </c>
      <c r="F96" s="27" t="s">
        <v>226</v>
      </c>
      <c r="G96" s="32">
        <v>349</v>
      </c>
      <c r="H96" s="31" t="str">
        <f>IF($M$2 = 0,"",IF(E96 = "brutto",G96/1.21*(100-$M$2)/100,G96/1.21*(75)/100))</f>
        <v/>
      </c>
      <c r="I96" s="33" t="str">
        <f>IF(Tabulka36[[#This Row],[Sloupec9]] = "","",H96*1.21)</f>
        <v/>
      </c>
      <c r="J96" s="36"/>
      <c r="K96" s="34" t="str">
        <f>IF(H96 = "",IF(J96 = "","",G96*J96/1.21),IF(J96 = "","",H96*J96))</f>
        <v/>
      </c>
      <c r="L96" s="23" t="str">
        <f>IF(H96 = "",IF(J96 = "","",G96*J96),IF(J96 = "","",I96*J96))</f>
        <v/>
      </c>
      <c r="M96" s="51" t="str">
        <f>IF(F96 = "null","", F96)</f>
        <v>skladem 20. týden , novinka</v>
      </c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" customHeight="1">
      <c r="A97" s="52" t="s">
        <v>65</v>
      </c>
      <c r="B97" s="24">
        <v>332</v>
      </c>
      <c r="C97" s="29">
        <v>8595558303328</v>
      </c>
      <c r="D97" s="26">
        <v>16</v>
      </c>
      <c r="E97" s="27" t="s">
        <v>135</v>
      </c>
      <c r="F97" s="27" t="s">
        <v>198</v>
      </c>
      <c r="G97" s="32">
        <v>449</v>
      </c>
      <c r="H97" s="31" t="str">
        <f>IF($M$2 = 0,"",IF(E97 = "brutto",G97/1.21*(100-$M$2)/100,G97/1.21*(75)/100))</f>
        <v/>
      </c>
      <c r="I97" s="33" t="str">
        <f>IF(Tabulka36[[#This Row],[Sloupec9]] = "","",H97*1.21)</f>
        <v/>
      </c>
      <c r="J97" s="36"/>
      <c r="K97" s="34" t="str">
        <f>IF(H97 = "",IF(J97 = "","",G97*J97/1.21),IF(J97 = "","",H97*J97))</f>
        <v/>
      </c>
      <c r="L97" s="23" t="str">
        <f>IF(H97 = "",IF(J97 = "","",G97*J97),IF(J97 = "","",I97*J97))</f>
        <v/>
      </c>
      <c r="M97" s="51" t="str">
        <f>IF(F97 = "null","", F97)</f>
        <v/>
      </c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" customHeight="1">
      <c r="A98" s="52" t="s">
        <v>66</v>
      </c>
      <c r="B98" s="24">
        <v>375</v>
      </c>
      <c r="C98" s="29">
        <v>8595558303755</v>
      </c>
      <c r="D98" s="26">
        <v>6</v>
      </c>
      <c r="E98" s="27" t="s">
        <v>135</v>
      </c>
      <c r="F98" s="27" t="s">
        <v>198</v>
      </c>
      <c r="G98" s="32">
        <v>799</v>
      </c>
      <c r="H98" s="31" t="str">
        <f>IF($M$2 = 0,"",IF(E98 = "brutto",G98/1.21*(100-$M$2)/100,G98/1.21*(75)/100))</f>
        <v/>
      </c>
      <c r="I98" s="33" t="str">
        <f>IF(Tabulka36[[#This Row],[Sloupec9]] = "","",H98*1.21)</f>
        <v/>
      </c>
      <c r="J98" s="36"/>
      <c r="K98" s="34" t="str">
        <f>IF(H98 = "",IF(J98 = "","",G98*J98/1.21),IF(J98 = "","",H98*J98))</f>
        <v/>
      </c>
      <c r="L98" s="23" t="str">
        <f>IF(H98 = "",IF(J98 = "","",G98*J98),IF(J98 = "","",I98*J98))</f>
        <v/>
      </c>
      <c r="M98" s="51" t="str">
        <f>IF(F98 = "null","", F98)</f>
        <v/>
      </c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" customHeight="1">
      <c r="A99" s="52" t="s">
        <v>67</v>
      </c>
      <c r="B99" s="24">
        <v>294</v>
      </c>
      <c r="C99" s="29">
        <v>8595558302949</v>
      </c>
      <c r="D99" s="26">
        <v>6</v>
      </c>
      <c r="E99" s="27" t="s">
        <v>135</v>
      </c>
      <c r="F99" s="27" t="s">
        <v>198</v>
      </c>
      <c r="G99" s="32">
        <v>749</v>
      </c>
      <c r="H99" s="31" t="str">
        <f>IF($M$2 = 0,"",IF(E99 = "brutto",G99/1.21*(100-$M$2)/100,G99/1.21*(75)/100))</f>
        <v/>
      </c>
      <c r="I99" s="33" t="str">
        <f>IF(Tabulka36[[#This Row],[Sloupec9]] = "","",H99*1.21)</f>
        <v/>
      </c>
      <c r="J99" s="36"/>
      <c r="K99" s="34" t="str">
        <f>IF(H99 = "",IF(J99 = "","",G99*J99/1.21),IF(J99 = "","",H99*J99))</f>
        <v/>
      </c>
      <c r="L99" s="23" t="str">
        <f>IF(H99 = "",IF(J99 = "","",G99*J99),IF(J99 = "","",I99*J99))</f>
        <v/>
      </c>
      <c r="M99" s="51" t="str">
        <f>IF(F99 = "null","", F99)</f>
        <v/>
      </c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" customHeight="1">
      <c r="A100" s="52" t="s">
        <v>213</v>
      </c>
      <c r="B100" s="24">
        <v>329</v>
      </c>
      <c r="C100" s="29">
        <v>8595558303298</v>
      </c>
      <c r="D100" s="26">
        <v>6</v>
      </c>
      <c r="E100" s="27" t="s">
        <v>135</v>
      </c>
      <c r="F100" s="27" t="s">
        <v>210</v>
      </c>
      <c r="G100" s="32">
        <v>1999</v>
      </c>
      <c r="H100" s="31" t="str">
        <f>IF($M$2 = 0,"",IF(E100 = "brutto",G100/1.21*(100-$M$2)/100,G100/1.21*(75)/100))</f>
        <v/>
      </c>
      <c r="I100" s="33" t="str">
        <f>IF(Tabulka36[[#This Row],[Sloupec9]] = "","",H100*1.21)</f>
        <v/>
      </c>
      <c r="J100" s="36"/>
      <c r="K100" s="34" t="str">
        <f>IF(H100 = "",IF(J100 = "","",G100*J100/1.21),IF(J100 = "","",H100*J100))</f>
        <v/>
      </c>
      <c r="L100" s="23" t="str">
        <f>IF(H100 = "",IF(J100 = "","",G100*J100),IF(J100 = "","",I100*J100))</f>
        <v/>
      </c>
      <c r="M100" s="51" t="str">
        <f>IF(F100 = "null","", F100)</f>
        <v xml:space="preserve">opět skladem 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" customHeight="1">
      <c r="A101" s="52" t="s">
        <v>68</v>
      </c>
      <c r="B101" s="24">
        <v>335</v>
      </c>
      <c r="C101" s="29">
        <v>8595558303359</v>
      </c>
      <c r="D101" s="26">
        <v>6</v>
      </c>
      <c r="E101" s="27" t="s">
        <v>135</v>
      </c>
      <c r="F101" s="27" t="s">
        <v>210</v>
      </c>
      <c r="G101" s="32">
        <v>1299</v>
      </c>
      <c r="H101" s="31" t="str">
        <f>IF($M$2 = 0,"",IF(E101 = "brutto",G101/1.21*(100-$M$2)/100,G101/1.21*(75)/100))</f>
        <v/>
      </c>
      <c r="I101" s="33" t="str">
        <f>IF(Tabulka36[[#This Row],[Sloupec9]] = "","",H101*1.21)</f>
        <v/>
      </c>
      <c r="J101" s="36"/>
      <c r="K101" s="34" t="str">
        <f>IF(H101 = "",IF(J101 = "","",G101*J101/1.21),IF(J101 = "","",H101*J101))</f>
        <v/>
      </c>
      <c r="L101" s="23" t="str">
        <f>IF(H101 = "",IF(J101 = "","",G101*J101),IF(J101 = "","",I101*J101))</f>
        <v/>
      </c>
      <c r="M101" s="51" t="str">
        <f>IF(F101 = "null","", F101)</f>
        <v xml:space="preserve">opět skladem 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" customHeight="1">
      <c r="A102" s="52" t="s">
        <v>168</v>
      </c>
      <c r="B102" s="24">
        <v>166</v>
      </c>
      <c r="C102" s="29">
        <v>8595558301669</v>
      </c>
      <c r="D102" s="26">
        <v>12</v>
      </c>
      <c r="E102" s="27" t="s">
        <v>135</v>
      </c>
      <c r="F102" s="27" t="s">
        <v>198</v>
      </c>
      <c r="G102" s="32">
        <v>379</v>
      </c>
      <c r="H102" s="31" t="str">
        <f>IF($M$2 = 0,"",IF(E102 = "brutto",G102/1.21*(100-$M$2)/100,G102/1.21*(75)/100))</f>
        <v/>
      </c>
      <c r="I102" s="33" t="str">
        <f>IF(Tabulka36[[#This Row],[Sloupec9]] = "","",H102*1.21)</f>
        <v/>
      </c>
      <c r="J102" s="36"/>
      <c r="K102" s="34" t="str">
        <f>IF(H102 = "",IF(J102 = "","",G102*J102/1.21),IF(J102 = "","",H102*J102))</f>
        <v/>
      </c>
      <c r="L102" s="23" t="str">
        <f>IF(H102 = "",IF(J102 = "","",G102*J102),IF(J102 = "","",I102*J102))</f>
        <v/>
      </c>
      <c r="M102" s="51" t="str">
        <f>IF(F102 = "null","", F102)</f>
        <v/>
      </c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" customHeight="1">
      <c r="A103" s="52" t="s">
        <v>69</v>
      </c>
      <c r="B103" s="24">
        <v>227</v>
      </c>
      <c r="C103" s="29">
        <v>8595558302277</v>
      </c>
      <c r="D103" s="26">
        <v>12</v>
      </c>
      <c r="E103" s="27" t="s">
        <v>135</v>
      </c>
      <c r="F103" s="27" t="s">
        <v>198</v>
      </c>
      <c r="G103" s="32">
        <v>339</v>
      </c>
      <c r="H103" s="31" t="str">
        <f>IF($M$2 = 0,"",IF(E103 = "brutto",G103/1.21*(100-$M$2)/100,G103/1.21*(75)/100))</f>
        <v/>
      </c>
      <c r="I103" s="33" t="str">
        <f>IF(Tabulka36[[#This Row],[Sloupec9]] = "","",H103*1.21)</f>
        <v/>
      </c>
      <c r="J103" s="36"/>
      <c r="K103" s="34" t="str">
        <f>IF(H103 = "",IF(J103 = "","",G103*J103/1.21),IF(J103 = "","",H103*J103))</f>
        <v/>
      </c>
      <c r="L103" s="23" t="str">
        <f>IF(H103 = "",IF(J103 = "","",G103*J103),IF(J103 = "","",I103*J103))</f>
        <v/>
      </c>
      <c r="M103" s="51" t="str">
        <f>IF(F103 = "null","", F103)</f>
        <v/>
      </c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" customHeight="1">
      <c r="A104" s="52" t="s">
        <v>70</v>
      </c>
      <c r="B104" s="24">
        <v>326</v>
      </c>
      <c r="C104" s="29">
        <v>8595558303267</v>
      </c>
      <c r="D104" s="26">
        <v>12</v>
      </c>
      <c r="E104" s="27" t="s">
        <v>135</v>
      </c>
      <c r="F104" s="27" t="s">
        <v>198</v>
      </c>
      <c r="G104" s="32">
        <v>339</v>
      </c>
      <c r="H104" s="31" t="str">
        <f>IF($M$2 = 0,"",IF(E104 = "brutto",G104/1.21*(100-$M$2)/100,G104/1.21*(75)/100))</f>
        <v/>
      </c>
      <c r="I104" s="33" t="str">
        <f>IF(Tabulka36[[#This Row],[Sloupec9]] = "","",H104*1.21)</f>
        <v/>
      </c>
      <c r="J104" s="36"/>
      <c r="K104" s="34" t="str">
        <f>IF(H104 = "",IF(J104 = "","",G104*J104/1.21),IF(J104 = "","",H104*J104))</f>
        <v/>
      </c>
      <c r="L104" s="23" t="str">
        <f>IF(H104 = "",IF(J104 = "","",G104*J104),IF(J104 = "","",I104*J104))</f>
        <v/>
      </c>
      <c r="M104" s="51" t="str">
        <f>IF(F104 = "null","", F104)</f>
        <v/>
      </c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" customHeight="1">
      <c r="A105" s="52" t="s">
        <v>71</v>
      </c>
      <c r="B105" s="24">
        <v>322</v>
      </c>
      <c r="C105" s="29">
        <v>8595558303229</v>
      </c>
      <c r="D105" s="26">
        <v>4</v>
      </c>
      <c r="E105" s="27" t="s">
        <v>135</v>
      </c>
      <c r="F105" s="27" t="s">
        <v>198</v>
      </c>
      <c r="G105" s="32">
        <v>1299</v>
      </c>
      <c r="H105" s="31" t="str">
        <f>IF($M$2 = 0,"",IF(E105 = "brutto",G105/1.21*(100-$M$2)/100,G105/1.21*(75)/100))</f>
        <v/>
      </c>
      <c r="I105" s="33" t="str">
        <f>IF(Tabulka36[[#This Row],[Sloupec9]] = "","",H105*1.21)</f>
        <v/>
      </c>
      <c r="J105" s="36"/>
      <c r="K105" s="34" t="str">
        <f>IF(H105 = "",IF(J105 = "","",G105*J105/1.21),IF(J105 = "","",H105*J105))</f>
        <v/>
      </c>
      <c r="L105" s="23" t="str">
        <f>IF(H105 = "",IF(J105 = "","",G105*J105),IF(J105 = "","",I105*J105))</f>
        <v/>
      </c>
      <c r="M105" s="51" t="str">
        <f>IF(F105 = "null","", F105)</f>
        <v/>
      </c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" customHeight="1">
      <c r="A106" s="52" t="s">
        <v>169</v>
      </c>
      <c r="B106" s="24">
        <v>175</v>
      </c>
      <c r="C106" s="29">
        <v>91037273543</v>
      </c>
      <c r="D106" s="26">
        <v>12</v>
      </c>
      <c r="E106" s="27" t="s">
        <v>135</v>
      </c>
      <c r="F106" s="27" t="s">
        <v>198</v>
      </c>
      <c r="G106" s="32">
        <v>299</v>
      </c>
      <c r="H106" s="31" t="str">
        <f>IF($M$2 = 0,"",IF(E106 = "brutto",G106/1.21*(100-$M$2)/100,G106/1.21*(75)/100))</f>
        <v/>
      </c>
      <c r="I106" s="33" t="str">
        <f>IF(Tabulka36[[#This Row],[Sloupec9]] = "","",H106*1.21)</f>
        <v/>
      </c>
      <c r="J106" s="36"/>
      <c r="K106" s="34" t="str">
        <f>IF(H106 = "",IF(J106 = "","",G106*J106/1.21),IF(J106 = "","",H106*J106))</f>
        <v/>
      </c>
      <c r="L106" s="23" t="str">
        <f>IF(H106 = "",IF(J106 = "","",G106*J106),IF(J106 = "","",I106*J106))</f>
        <v/>
      </c>
      <c r="M106" s="51" t="str">
        <f>IF(F106 = "null","", F106)</f>
        <v/>
      </c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" customHeight="1">
      <c r="A107" s="52" t="s">
        <v>72</v>
      </c>
      <c r="B107" s="24">
        <v>213</v>
      </c>
      <c r="C107" s="29">
        <v>91037567628</v>
      </c>
      <c r="D107" s="26">
        <v>8</v>
      </c>
      <c r="E107" s="27" t="s">
        <v>135</v>
      </c>
      <c r="F107" s="27" t="s">
        <v>198</v>
      </c>
      <c r="G107" s="32">
        <v>299</v>
      </c>
      <c r="H107" s="31" t="str">
        <f>IF($M$2 = 0,"",IF(E107 = "brutto",G107/1.21*(100-$M$2)/100,G107/1.21*(75)/100))</f>
        <v/>
      </c>
      <c r="I107" s="33" t="str">
        <f>IF(Tabulka36[[#This Row],[Sloupec9]] = "","",H107*1.21)</f>
        <v/>
      </c>
      <c r="J107" s="36"/>
      <c r="K107" s="34" t="str">
        <f>IF(H107 = "",IF(J107 = "","",G107*J107/1.21),IF(J107 = "","",H107*J107))</f>
        <v/>
      </c>
      <c r="L107" s="23" t="str">
        <f>IF(H107 = "",IF(J107 = "","",G107*J107),IF(J107 = "","",I107*J107))</f>
        <v/>
      </c>
      <c r="M107" s="51" t="str">
        <f>IF(F107 = "null","", F107)</f>
        <v/>
      </c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" customHeight="1">
      <c r="A108" s="52" t="s">
        <v>170</v>
      </c>
      <c r="B108" s="24">
        <v>314</v>
      </c>
      <c r="C108" s="29">
        <v>3558380058892</v>
      </c>
      <c r="D108" s="26">
        <v>12</v>
      </c>
      <c r="E108" s="27" t="s">
        <v>135</v>
      </c>
      <c r="F108" s="27" t="s">
        <v>198</v>
      </c>
      <c r="G108" s="32">
        <v>299</v>
      </c>
      <c r="H108" s="31" t="str">
        <f>IF($M$2 = 0,"",IF(E108 = "brutto",G108/1.21*(100-$M$2)/100,G108/1.21*(75)/100))</f>
        <v/>
      </c>
      <c r="I108" s="33" t="str">
        <f>IF(Tabulka36[[#This Row],[Sloupec9]] = "","",H108*1.21)</f>
        <v/>
      </c>
      <c r="J108" s="36"/>
      <c r="K108" s="34" t="str">
        <f>IF(H108 = "",IF(J108 = "","",G108*J108/1.21),IF(J108 = "","",H108*J108))</f>
        <v/>
      </c>
      <c r="L108" s="23" t="str">
        <f>IF(H108 = "",IF(J108 = "","",G108*J108),IF(J108 = "","",I108*J108))</f>
        <v/>
      </c>
      <c r="M108" s="51" t="str">
        <f>IF(F108 = "null","", F108)</f>
        <v/>
      </c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" customHeight="1">
      <c r="A109" s="52" t="s">
        <v>171</v>
      </c>
      <c r="B109" s="24">
        <v>315</v>
      </c>
      <c r="C109" s="29">
        <v>3558380058854</v>
      </c>
      <c r="D109" s="26">
        <v>12</v>
      </c>
      <c r="E109" s="27" t="s">
        <v>135</v>
      </c>
      <c r="F109" s="27" t="s">
        <v>198</v>
      </c>
      <c r="G109" s="32">
        <v>299</v>
      </c>
      <c r="H109" s="31" t="str">
        <f>IF($M$2 = 0,"",IF(E109 = "brutto",G109/1.21*(100-$M$2)/100,G109/1.21*(75)/100))</f>
        <v/>
      </c>
      <c r="I109" s="33" t="str">
        <f>IF(Tabulka36[[#This Row],[Sloupec9]] = "","",H109*1.21)</f>
        <v/>
      </c>
      <c r="J109" s="36"/>
      <c r="K109" s="34" t="str">
        <f>IF(H109 = "",IF(J109 = "","",G109*J109/1.21),IF(J109 = "","",H109*J109))</f>
        <v/>
      </c>
      <c r="L109" s="23" t="str">
        <f>IF(H109 = "",IF(J109 = "","",G109*J109),IF(J109 = "","",I109*J109))</f>
        <v/>
      </c>
      <c r="M109" s="51" t="str">
        <f>IF(F109 = "null","", F109)</f>
        <v/>
      </c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" customHeight="1">
      <c r="A110" s="52" t="s">
        <v>172</v>
      </c>
      <c r="B110" s="24">
        <v>128</v>
      </c>
      <c r="C110" s="29">
        <v>91037273567</v>
      </c>
      <c r="D110" s="26">
        <v>12</v>
      </c>
      <c r="E110" s="27" t="s">
        <v>135</v>
      </c>
      <c r="F110" s="27" t="s">
        <v>198</v>
      </c>
      <c r="G110" s="32">
        <v>299</v>
      </c>
      <c r="H110" s="31" t="str">
        <f>IF($M$2 = 0,"",IF(E110 = "brutto",G110/1.21*(100-$M$2)/100,G110/1.21*(75)/100))</f>
        <v/>
      </c>
      <c r="I110" s="33" t="str">
        <f>IF(Tabulka36[[#This Row],[Sloupec9]] = "","",H110*1.21)</f>
        <v/>
      </c>
      <c r="J110" s="36"/>
      <c r="K110" s="34" t="str">
        <f>IF(H110 = "",IF(J110 = "","",G110*J110/1.21),IF(J110 = "","",H110*J110))</f>
        <v/>
      </c>
      <c r="L110" s="23" t="str">
        <f>IF(H110 = "",IF(J110 = "","",G110*J110),IF(J110 = "","",I110*J110))</f>
        <v/>
      </c>
      <c r="M110" s="51" t="str">
        <f>IF(F110 = "null","", F110)</f>
        <v/>
      </c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" customHeight="1">
      <c r="A111" s="52" t="s">
        <v>73</v>
      </c>
      <c r="B111" s="24">
        <v>267</v>
      </c>
      <c r="C111" s="29">
        <v>8595558302673</v>
      </c>
      <c r="D111" s="26">
        <v>6</v>
      </c>
      <c r="E111" s="27" t="s">
        <v>135</v>
      </c>
      <c r="F111" s="27" t="s">
        <v>198</v>
      </c>
      <c r="G111" s="32">
        <v>399</v>
      </c>
      <c r="H111" s="31" t="str">
        <f>IF($M$2 = 0,"",IF(E111 = "brutto",G111/1.21*(100-$M$2)/100,G111/1.21*(75)/100))</f>
        <v/>
      </c>
      <c r="I111" s="33" t="str">
        <f>IF(Tabulka36[[#This Row],[Sloupec9]] = "","",H111*1.21)</f>
        <v/>
      </c>
      <c r="J111" s="36"/>
      <c r="K111" s="34" t="str">
        <f>IF(H111 = "",IF(J111 = "","",G111*J111/1.21),IF(J111 = "","",H111*J111))</f>
        <v/>
      </c>
      <c r="L111" s="23" t="str">
        <f>IF(H111 = "",IF(J111 = "","",G111*J111),IF(J111 = "","",I111*J111))</f>
        <v/>
      </c>
      <c r="M111" s="51" t="str">
        <f>IF(F111 = "null","", F111)</f>
        <v/>
      </c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" customHeight="1">
      <c r="A112" s="52" t="s">
        <v>214</v>
      </c>
      <c r="B112" s="24">
        <v>306</v>
      </c>
      <c r="C112" s="29">
        <v>8595558303069</v>
      </c>
      <c r="D112" s="26">
        <v>6</v>
      </c>
      <c r="E112" s="27" t="s">
        <v>135</v>
      </c>
      <c r="F112" s="27" t="s">
        <v>198</v>
      </c>
      <c r="G112" s="32">
        <v>749</v>
      </c>
      <c r="H112" s="31" t="str">
        <f>IF($M$2 = 0,"",IF(E112 = "brutto",G112/1.21*(100-$M$2)/100,G112/1.21*(75)/100))</f>
        <v/>
      </c>
      <c r="I112" s="33" t="str">
        <f>IF(Tabulka36[[#This Row],[Sloupec9]] = "","",H112*1.21)</f>
        <v/>
      </c>
      <c r="J112" s="36"/>
      <c r="K112" s="34" t="str">
        <f>IF(H112 = "",IF(J112 = "","",G112*J112/1.21),IF(J112 = "","",H112*J112))</f>
        <v/>
      </c>
      <c r="L112" s="23" t="str">
        <f>IF(H112 = "",IF(J112 = "","",G112*J112),IF(J112 = "","",I112*J112))</f>
        <v/>
      </c>
      <c r="M112" s="51" t="str">
        <f>IF(F112 = "null","", F112)</f>
        <v/>
      </c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" customHeight="1">
      <c r="A113" s="52" t="s">
        <v>74</v>
      </c>
      <c r="B113" s="24">
        <v>272</v>
      </c>
      <c r="C113" s="29">
        <v>8595558302727</v>
      </c>
      <c r="D113" s="26">
        <v>24</v>
      </c>
      <c r="E113" s="27" t="s">
        <v>135</v>
      </c>
      <c r="F113" s="27" t="s">
        <v>198</v>
      </c>
      <c r="G113" s="32">
        <v>249</v>
      </c>
      <c r="H113" s="31" t="str">
        <f>IF($M$2 = 0,"",IF(E113 = "brutto",G113/1.21*(100-$M$2)/100,G113/1.21*(75)/100))</f>
        <v/>
      </c>
      <c r="I113" s="33" t="str">
        <f>IF(Tabulka36[[#This Row],[Sloupec9]] = "","",H113*1.21)</f>
        <v/>
      </c>
      <c r="J113" s="36"/>
      <c r="K113" s="34" t="str">
        <f>IF(H113 = "",IF(J113 = "","",G113*J113/1.21),IF(J113 = "","",H113*J113))</f>
        <v/>
      </c>
      <c r="L113" s="23" t="str">
        <f>IF(H113 = "",IF(J113 = "","",G113*J113),IF(J113 = "","",I113*J113))</f>
        <v/>
      </c>
      <c r="M113" s="51" t="str">
        <f>IF(F113 = "null","", F113)</f>
        <v/>
      </c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" customHeight="1">
      <c r="A114" s="52" t="s">
        <v>75</v>
      </c>
      <c r="B114" s="24">
        <v>368</v>
      </c>
      <c r="C114" s="29">
        <v>8595558303687</v>
      </c>
      <c r="D114" s="26">
        <v>6</v>
      </c>
      <c r="E114" s="27" t="s">
        <v>135</v>
      </c>
      <c r="F114" s="27" t="s">
        <v>198</v>
      </c>
      <c r="G114" s="32">
        <v>649</v>
      </c>
      <c r="H114" s="31" t="str">
        <f>IF($M$2 = 0,"",IF(E114 = "brutto",G114/1.21*(100-$M$2)/100,G114/1.21*(75)/100))</f>
        <v/>
      </c>
      <c r="I114" s="33" t="str">
        <f>IF(Tabulka36[[#This Row],[Sloupec9]] = "","",H114*1.21)</f>
        <v/>
      </c>
      <c r="J114" s="36"/>
      <c r="K114" s="34" t="str">
        <f>IF(H114 = "",IF(J114 = "","",G114*J114/1.21),IF(J114 = "","",H114*J114))</f>
        <v/>
      </c>
      <c r="L114" s="23" t="str">
        <f>IF(H114 = "",IF(J114 = "","",G114*J114),IF(J114 = "","",I114*J114))</f>
        <v/>
      </c>
      <c r="M114" s="51" t="str">
        <f>IF(F114 = "null","", F114)</f>
        <v/>
      </c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" customHeight="1">
      <c r="A115" s="52" t="s">
        <v>76</v>
      </c>
      <c r="B115" s="24">
        <v>331</v>
      </c>
      <c r="C115" s="29">
        <v>8595558303311</v>
      </c>
      <c r="D115" s="26">
        <v>6</v>
      </c>
      <c r="E115" s="27" t="s">
        <v>135</v>
      </c>
      <c r="F115" s="27" t="s">
        <v>198</v>
      </c>
      <c r="G115" s="32">
        <v>1099</v>
      </c>
      <c r="H115" s="31" t="str">
        <f>IF($M$2 = 0,"",IF(E115 = "brutto",G115/1.21*(100-$M$2)/100,G115/1.21*(75)/100))</f>
        <v/>
      </c>
      <c r="I115" s="33" t="str">
        <f>IF(Tabulka36[[#This Row],[Sloupec9]] = "","",H115*1.21)</f>
        <v/>
      </c>
      <c r="J115" s="36"/>
      <c r="K115" s="34" t="str">
        <f>IF(H115 = "",IF(J115 = "","",G115*J115/1.21),IF(J115 = "","",H115*J115))</f>
        <v/>
      </c>
      <c r="L115" s="23" t="str">
        <f>IF(H115 = "",IF(J115 = "","",G115*J115),IF(J115 = "","",I115*J115))</f>
        <v/>
      </c>
      <c r="M115" s="51" t="str">
        <f>IF(F115 = "null","", F115)</f>
        <v/>
      </c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" customHeight="1">
      <c r="A116" s="52" t="s">
        <v>77</v>
      </c>
      <c r="B116" s="24">
        <v>118</v>
      </c>
      <c r="C116" s="29">
        <v>8595558301188</v>
      </c>
      <c r="D116" s="26">
        <v>12</v>
      </c>
      <c r="E116" s="27" t="s">
        <v>135</v>
      </c>
      <c r="F116" s="27" t="s">
        <v>198</v>
      </c>
      <c r="G116" s="32">
        <v>279</v>
      </c>
      <c r="H116" s="31" t="str">
        <f>IF($M$2 = 0,"",IF(E116 = "brutto",G116/1.21*(100-$M$2)/100,G116/1.21*(75)/100))</f>
        <v/>
      </c>
      <c r="I116" s="33" t="str">
        <f>IF(Tabulka36[[#This Row],[Sloupec9]] = "","",H116*1.21)</f>
        <v/>
      </c>
      <c r="J116" s="36"/>
      <c r="K116" s="34" t="str">
        <f>IF(H116 = "",IF(J116 = "","",G116*J116/1.21),IF(J116 = "","",H116*J116))</f>
        <v/>
      </c>
      <c r="L116" s="23" t="str">
        <f>IF(H116 = "",IF(J116 = "","",G116*J116),IF(J116 = "","",I116*J116))</f>
        <v/>
      </c>
      <c r="M116" s="51" t="str">
        <f>IF(F116 = "null","", F116)</f>
        <v/>
      </c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" customHeight="1">
      <c r="A117" s="52" t="s">
        <v>231</v>
      </c>
      <c r="B117" s="24">
        <v>938</v>
      </c>
      <c r="C117" s="29">
        <v>8595558309382</v>
      </c>
      <c r="D117" s="26">
        <v>6</v>
      </c>
      <c r="E117" s="27" t="s">
        <v>135</v>
      </c>
      <c r="F117" s="27" t="s">
        <v>198</v>
      </c>
      <c r="G117" s="32">
        <v>1298</v>
      </c>
      <c r="H117" s="31" t="str">
        <f>IF($M$2 = 0,"",IF(E117 = "brutto",G117/1.21*(100-$M$2)/100,G117/1.21*(75)/100))</f>
        <v/>
      </c>
      <c r="I117" s="33" t="str">
        <f>IF(Tabulka36[[#This Row],[Sloupec9]] = "","",H117*1.21)</f>
        <v/>
      </c>
      <c r="J117" s="36"/>
      <c r="K117" s="34" t="str">
        <f>IF(H117 = "",IF(J117 = "","",G117*J117/1.21),IF(J117 = "","",H117*J117))</f>
        <v/>
      </c>
      <c r="L117" s="23" t="str">
        <f>IF(H117 = "",IF(J117 = "","",G117*J117),IF(J117 = "","",I117*J117))</f>
        <v/>
      </c>
      <c r="M117" s="51" t="str">
        <f>IF(F117 = "null","", F117)</f>
        <v/>
      </c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" customHeight="1">
      <c r="A118" s="52" t="s">
        <v>173</v>
      </c>
      <c r="B118" s="24">
        <v>380</v>
      </c>
      <c r="C118" s="29">
        <v>8595558303809</v>
      </c>
      <c r="D118" s="26">
        <v>8</v>
      </c>
      <c r="E118" s="27" t="s">
        <v>135</v>
      </c>
      <c r="F118" s="27" t="s">
        <v>227</v>
      </c>
      <c r="G118" s="32">
        <v>2385</v>
      </c>
      <c r="H118" s="31" t="str">
        <f>IF($M$2 = 0,"",IF(E118 = "brutto",G118/1.21*(100-$M$2)/100,G118/1.21*(75)/100))</f>
        <v/>
      </c>
      <c r="I118" s="33" t="str">
        <f>IF(Tabulka36[[#This Row],[Sloupec9]] = "","",H118*1.21)</f>
        <v/>
      </c>
      <c r="J118" s="36"/>
      <c r="K118" s="34" t="str">
        <f>IF(H118 = "",IF(J118 = "","",G118*J118/1.21),IF(J118 = "","",H118*J118))</f>
        <v/>
      </c>
      <c r="L118" s="23" t="str">
        <f>IF(H118 = "",IF(J118 = "","",G118*J118),IF(J118 = "","",I118*J118))</f>
        <v/>
      </c>
      <c r="M118" s="51" t="str">
        <f>IF(F118 = "null","", F118)</f>
        <v>DPC s DPH 1ks = 159,- , novinka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" customHeight="1">
      <c r="A119" s="52" t="s">
        <v>78</v>
      </c>
      <c r="B119" s="24">
        <v>218</v>
      </c>
      <c r="C119" s="29">
        <v>8595558302185</v>
      </c>
      <c r="D119" s="26">
        <v>6</v>
      </c>
      <c r="E119" s="27" t="s">
        <v>135</v>
      </c>
      <c r="F119" s="27" t="s">
        <v>198</v>
      </c>
      <c r="G119" s="32">
        <v>499</v>
      </c>
      <c r="H119" s="31" t="str">
        <f>IF($M$2 = 0,"",IF(E119 = "brutto",G119/1.21*(100-$M$2)/100,G119/1.21*(75)/100))</f>
        <v/>
      </c>
      <c r="I119" s="33" t="str">
        <f>IF(Tabulka36[[#This Row],[Sloupec9]] = "","",H119*1.21)</f>
        <v/>
      </c>
      <c r="J119" s="36"/>
      <c r="K119" s="34" t="str">
        <f>IF(H119 = "",IF(J119 = "","",G119*J119/1.21),IF(J119 = "","",H119*J119))</f>
        <v/>
      </c>
      <c r="L119" s="23" t="str">
        <f>IF(H119 = "",IF(J119 = "","",G119*J119),IF(J119 = "","",I119*J119))</f>
        <v/>
      </c>
      <c r="M119" s="51" t="str">
        <f>IF(F119 = "null","", F119)</f>
        <v/>
      </c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" customHeight="1">
      <c r="A120" s="52" t="s">
        <v>79</v>
      </c>
      <c r="B120" s="24">
        <v>121</v>
      </c>
      <c r="C120" s="29">
        <v>8595558301218</v>
      </c>
      <c r="D120" s="26">
        <v>12</v>
      </c>
      <c r="E120" s="27" t="s">
        <v>135</v>
      </c>
      <c r="F120" s="27" t="s">
        <v>198</v>
      </c>
      <c r="G120" s="32">
        <v>449</v>
      </c>
      <c r="H120" s="31" t="str">
        <f>IF($M$2 = 0,"",IF(E120 = "brutto",G120/1.21*(100-$M$2)/100,G120/1.21*(75)/100))</f>
        <v/>
      </c>
      <c r="I120" s="33" t="str">
        <f>IF(Tabulka36[[#This Row],[Sloupec9]] = "","",H120*1.21)</f>
        <v/>
      </c>
      <c r="J120" s="36"/>
      <c r="K120" s="34" t="str">
        <f>IF(H120 = "",IF(J120 = "","",G120*J120/1.21),IF(J120 = "","",H120*J120))</f>
        <v/>
      </c>
      <c r="L120" s="23" t="str">
        <f>IF(H120 = "",IF(J120 = "","",G120*J120),IF(J120 = "","",I120*J120))</f>
        <v/>
      </c>
      <c r="M120" s="51" t="str">
        <f>IF(F120 = "null","", F120)</f>
        <v/>
      </c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" customHeight="1">
      <c r="A121" s="52" t="s">
        <v>80</v>
      </c>
      <c r="B121" s="24">
        <v>131</v>
      </c>
      <c r="C121" s="29">
        <v>8595558301317</v>
      </c>
      <c r="D121" s="26">
        <v>12</v>
      </c>
      <c r="E121" s="27" t="s">
        <v>135</v>
      </c>
      <c r="F121" s="27" t="s">
        <v>198</v>
      </c>
      <c r="G121" s="32">
        <v>449</v>
      </c>
      <c r="H121" s="31" t="str">
        <f>IF($M$2 = 0,"",IF(E121 = "brutto",G121/1.21*(100-$M$2)/100,G121/1.21*(75)/100))</f>
        <v/>
      </c>
      <c r="I121" s="33" t="str">
        <f>IF(Tabulka36[[#This Row],[Sloupec9]] = "","",H121*1.21)</f>
        <v/>
      </c>
      <c r="J121" s="36"/>
      <c r="K121" s="34" t="str">
        <f>IF(H121 = "",IF(J121 = "","",G121*J121/1.21),IF(J121 = "","",H121*J121))</f>
        <v/>
      </c>
      <c r="L121" s="23" t="str">
        <f>IF(H121 = "",IF(J121 = "","",G121*J121),IF(J121 = "","",I121*J121))</f>
        <v/>
      </c>
      <c r="M121" s="51" t="str">
        <f>IF(F121 = "null","", F121)</f>
        <v/>
      </c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" customHeight="1">
      <c r="A122" s="52" t="s">
        <v>174</v>
      </c>
      <c r="B122" s="24">
        <v>59</v>
      </c>
      <c r="C122" s="29">
        <v>8595558300594</v>
      </c>
      <c r="D122" s="26">
        <v>6</v>
      </c>
      <c r="E122" s="27" t="s">
        <v>135</v>
      </c>
      <c r="F122" s="27" t="s">
        <v>198</v>
      </c>
      <c r="G122" s="32">
        <v>599</v>
      </c>
      <c r="H122" s="31" t="str">
        <f>IF($M$2 = 0,"",IF(E122 = "brutto",G122/1.21*(100-$M$2)/100,G122/1.21*(75)/100))</f>
        <v/>
      </c>
      <c r="I122" s="33" t="str">
        <f>IF(Tabulka36[[#This Row],[Sloupec9]] = "","",H122*1.21)</f>
        <v/>
      </c>
      <c r="J122" s="36"/>
      <c r="K122" s="34" t="str">
        <f>IF(H122 = "",IF(J122 = "","",G122*J122/1.21),IF(J122 = "","",H122*J122))</f>
        <v/>
      </c>
      <c r="L122" s="23" t="str">
        <f>IF(H122 = "",IF(J122 = "","",G122*J122),IF(J122 = "","",I122*J122))</f>
        <v/>
      </c>
      <c r="M122" s="51" t="str">
        <f>IF(F122 = "null","", F122)</f>
        <v/>
      </c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" customHeight="1">
      <c r="A123" s="52" t="s">
        <v>175</v>
      </c>
      <c r="B123" s="24">
        <v>78</v>
      </c>
      <c r="C123" s="29">
        <v>8595558300785</v>
      </c>
      <c r="D123" s="26">
        <v>8</v>
      </c>
      <c r="E123" s="27" t="s">
        <v>135</v>
      </c>
      <c r="F123" s="27" t="s">
        <v>198</v>
      </c>
      <c r="G123" s="32">
        <v>299</v>
      </c>
      <c r="H123" s="31" t="str">
        <f>IF($M$2 = 0,"",IF(E123 = "brutto",G123/1.21*(100-$M$2)/100,G123/1.21*(75)/100))</f>
        <v/>
      </c>
      <c r="I123" s="33" t="str">
        <f>IF(Tabulka36[[#This Row],[Sloupec9]] = "","",H123*1.21)</f>
        <v/>
      </c>
      <c r="J123" s="36"/>
      <c r="K123" s="34" t="str">
        <f>IF(H123 = "",IF(J123 = "","",G123*J123/1.21),IF(J123 = "","",H123*J123))</f>
        <v/>
      </c>
      <c r="L123" s="23" t="str">
        <f>IF(H123 = "",IF(J123 = "","",G123*J123),IF(J123 = "","",I123*J123))</f>
        <v/>
      </c>
      <c r="M123" s="51" t="str">
        <f>IF(F123 = "null","", F123)</f>
        <v/>
      </c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" customHeight="1">
      <c r="A124" s="52" t="s">
        <v>81</v>
      </c>
      <c r="B124" s="24">
        <v>357</v>
      </c>
      <c r="C124" s="29">
        <v>8595558303571</v>
      </c>
      <c r="D124" s="26">
        <v>6</v>
      </c>
      <c r="E124" s="27" t="s">
        <v>135</v>
      </c>
      <c r="F124" s="27" t="s">
        <v>198</v>
      </c>
      <c r="G124" s="32">
        <v>449</v>
      </c>
      <c r="H124" s="31" t="str">
        <f>IF($M$2 = 0,"",IF(E124 = "brutto",G124/1.21*(100-$M$2)/100,G124/1.21*(75)/100))</f>
        <v/>
      </c>
      <c r="I124" s="33" t="str">
        <f>IF(Tabulka36[[#This Row],[Sloupec9]] = "","",H124*1.21)</f>
        <v/>
      </c>
      <c r="J124" s="36"/>
      <c r="K124" s="34" t="str">
        <f>IF(H124 = "",IF(J124 = "","",G124*J124/1.21),IF(J124 = "","",H124*J124))</f>
        <v/>
      </c>
      <c r="L124" s="23" t="str">
        <f>IF(H124 = "",IF(J124 = "","",G124*J124),IF(J124 = "","",I124*J124))</f>
        <v/>
      </c>
      <c r="M124" s="51" t="str">
        <f>IF(F124 = "null","", F124)</f>
        <v/>
      </c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" customHeight="1">
      <c r="A125" s="52" t="s">
        <v>82</v>
      </c>
      <c r="B125" s="24">
        <v>149</v>
      </c>
      <c r="C125" s="29">
        <v>8595558301492</v>
      </c>
      <c r="D125" s="26">
        <v>8</v>
      </c>
      <c r="E125" s="27" t="s">
        <v>135</v>
      </c>
      <c r="F125" s="27" t="s">
        <v>198</v>
      </c>
      <c r="G125" s="32">
        <v>349</v>
      </c>
      <c r="H125" s="31" t="str">
        <f>IF($M$2 = 0,"",IF(E125 = "brutto",G125/1.21*(100-$M$2)/100,G125/1.21*(75)/100))</f>
        <v/>
      </c>
      <c r="I125" s="33" t="str">
        <f>IF(Tabulka36[[#This Row],[Sloupec9]] = "","",H125*1.21)</f>
        <v/>
      </c>
      <c r="J125" s="36"/>
      <c r="K125" s="34" t="str">
        <f>IF(H125 = "",IF(J125 = "","",G125*J125/1.21),IF(J125 = "","",H125*J125))</f>
        <v/>
      </c>
      <c r="L125" s="23" t="str">
        <f>IF(H125 = "",IF(J125 = "","",G125*J125),IF(J125 = "","",I125*J125))</f>
        <v/>
      </c>
      <c r="M125" s="51" t="str">
        <f>IF(F125 = "null","", F125)</f>
        <v/>
      </c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" customHeight="1">
      <c r="A126" s="52" t="s">
        <v>215</v>
      </c>
      <c r="B126" s="24">
        <v>125</v>
      </c>
      <c r="C126" s="29">
        <v>8595558301256</v>
      </c>
      <c r="D126" s="26">
        <v>8</v>
      </c>
      <c r="E126" s="27" t="s">
        <v>135</v>
      </c>
      <c r="F126" s="27" t="s">
        <v>211</v>
      </c>
      <c r="G126" s="32">
        <v>349</v>
      </c>
      <c r="H126" s="31" t="str">
        <f>IF($M$2 = 0,"",IF(E126 = "brutto",G126/1.21*(100-$M$2)/100,G126/1.21*(75)/100))</f>
        <v/>
      </c>
      <c r="I126" s="33" t="str">
        <f>IF(Tabulka36[[#This Row],[Sloupec9]] = "","",H126*1.21)</f>
        <v/>
      </c>
      <c r="J126" s="36"/>
      <c r="K126" s="34" t="str">
        <f>IF(H126 = "",IF(J126 = "","",G126*J126/1.21),IF(J126 = "","",H126*J126))</f>
        <v/>
      </c>
      <c r="L126" s="23" t="str">
        <f>IF(H126 = "",IF(J126 = "","",G126*J126),IF(J126 = "","",I126*J126))</f>
        <v/>
      </c>
      <c r="M126" s="51" t="str">
        <f>IF(F126 = "null","", F126)</f>
        <v xml:space="preserve">opět skladem 25. týden </v>
      </c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" customHeight="1">
      <c r="A127" s="52" t="s">
        <v>216</v>
      </c>
      <c r="B127" s="24">
        <v>245</v>
      </c>
      <c r="C127" s="29">
        <v>8595558302451</v>
      </c>
      <c r="D127" s="26">
        <v>6</v>
      </c>
      <c r="E127" s="27" t="s">
        <v>135</v>
      </c>
      <c r="F127" s="27" t="s">
        <v>211</v>
      </c>
      <c r="G127" s="32">
        <v>799</v>
      </c>
      <c r="H127" s="31" t="str">
        <f>IF($M$2 = 0,"",IF(E127 = "brutto",G127/1.21*(100-$M$2)/100,G127/1.21*(75)/100))</f>
        <v/>
      </c>
      <c r="I127" s="33" t="str">
        <f>IF(Tabulka36[[#This Row],[Sloupec9]] = "","",H127*1.21)</f>
        <v/>
      </c>
      <c r="J127" s="36"/>
      <c r="K127" s="34" t="str">
        <f>IF(H127 = "",IF(J127 = "","",G127*J127/1.21),IF(J127 = "","",H127*J127))</f>
        <v/>
      </c>
      <c r="L127" s="23" t="str">
        <f>IF(H127 = "",IF(J127 = "","",G127*J127),IF(J127 = "","",I127*J127))</f>
        <v/>
      </c>
      <c r="M127" s="51" t="str">
        <f>IF(F127 = "null","", F127)</f>
        <v xml:space="preserve">opět skladem 25. týden </v>
      </c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" customHeight="1">
      <c r="A128" s="52" t="s">
        <v>217</v>
      </c>
      <c r="B128" s="24">
        <v>74</v>
      </c>
      <c r="C128" s="29">
        <v>8595558300747</v>
      </c>
      <c r="D128" s="26">
        <v>6</v>
      </c>
      <c r="E128" s="27" t="s">
        <v>135</v>
      </c>
      <c r="F128" s="27" t="s">
        <v>211</v>
      </c>
      <c r="G128" s="32">
        <v>799</v>
      </c>
      <c r="H128" s="31" t="str">
        <f>IF($M$2 = 0,"",IF(E128 = "brutto",G128/1.21*(100-$M$2)/100,G128/1.21*(75)/100))</f>
        <v/>
      </c>
      <c r="I128" s="33" t="str">
        <f>IF(Tabulka36[[#This Row],[Sloupec9]] = "","",H128*1.21)</f>
        <v/>
      </c>
      <c r="J128" s="36"/>
      <c r="K128" s="34" t="str">
        <f>IF(H128 = "",IF(J128 = "","",G128*J128/1.21),IF(J128 = "","",H128*J128))</f>
        <v/>
      </c>
      <c r="L128" s="23" t="str">
        <f>IF(H128 = "",IF(J128 = "","",G128*J128),IF(J128 = "","",I128*J128))</f>
        <v/>
      </c>
      <c r="M128" s="51" t="str">
        <f>IF(F128 = "null","", F128)</f>
        <v xml:space="preserve">opět skladem 25. týden </v>
      </c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" customHeight="1">
      <c r="A129" s="52" t="s">
        <v>176</v>
      </c>
      <c r="B129" s="24">
        <v>246</v>
      </c>
      <c r="C129" s="29">
        <v>8595558302468</v>
      </c>
      <c r="D129" s="26">
        <v>6</v>
      </c>
      <c r="E129" s="27" t="s">
        <v>135</v>
      </c>
      <c r="F129" s="27" t="s">
        <v>198</v>
      </c>
      <c r="G129" s="32">
        <v>599</v>
      </c>
      <c r="H129" s="31" t="str">
        <f>IF($M$2 = 0,"",IF(E129 = "brutto",G129/1.21*(100-$M$2)/100,G129/1.21*(75)/100))</f>
        <v/>
      </c>
      <c r="I129" s="33" t="str">
        <f>IF(Tabulka36[[#This Row],[Sloupec9]] = "","",H129*1.21)</f>
        <v/>
      </c>
      <c r="J129" s="36"/>
      <c r="K129" s="34" t="str">
        <f>IF(H129 = "",IF(J129 = "","",G129*J129/1.21),IF(J129 = "","",H129*J129))</f>
        <v/>
      </c>
      <c r="L129" s="23" t="str">
        <f>IF(H129 = "",IF(J129 = "","",G129*J129),IF(J129 = "","",I129*J129))</f>
        <v/>
      </c>
      <c r="M129" s="51" t="str">
        <f>IF(F129 = "null","", F129)</f>
        <v/>
      </c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" customHeight="1">
      <c r="A130" s="52" t="s">
        <v>177</v>
      </c>
      <c r="B130" s="24">
        <v>360</v>
      </c>
      <c r="C130" s="29">
        <v>8595558303601</v>
      </c>
      <c r="D130" s="26">
        <v>48</v>
      </c>
      <c r="E130" s="27" t="s">
        <v>135</v>
      </c>
      <c r="F130" s="27" t="s">
        <v>198</v>
      </c>
      <c r="G130" s="32">
        <v>249</v>
      </c>
      <c r="H130" s="31" t="str">
        <f>IF($M$2 = 0,"",IF(E130 = "brutto",G130/1.21*(100-$M$2)/100,G130/1.21*(75)/100))</f>
        <v/>
      </c>
      <c r="I130" s="33" t="str">
        <f>IF(Tabulka36[[#This Row],[Sloupec9]] = "","",H130*1.21)</f>
        <v/>
      </c>
      <c r="J130" s="36"/>
      <c r="K130" s="34" t="str">
        <f>IF(H130 = "",IF(J130 = "","",G130*J130/1.21),IF(J130 = "","",H130*J130))</f>
        <v/>
      </c>
      <c r="L130" s="23" t="str">
        <f>IF(H130 = "",IF(J130 = "","",G130*J130),IF(J130 = "","",I130*J130))</f>
        <v/>
      </c>
      <c r="M130" s="51" t="str">
        <f>IF(F130 = "null","", F130)</f>
        <v/>
      </c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" customHeight="1">
      <c r="A131" s="52" t="s">
        <v>178</v>
      </c>
      <c r="B131" s="24">
        <v>354</v>
      </c>
      <c r="C131" s="29">
        <v>8595558303540</v>
      </c>
      <c r="D131" s="26">
        <v>6</v>
      </c>
      <c r="E131" s="27" t="s">
        <v>135</v>
      </c>
      <c r="F131" s="27" t="s">
        <v>198</v>
      </c>
      <c r="G131" s="32">
        <v>599</v>
      </c>
      <c r="H131" s="31" t="str">
        <f>IF($M$2 = 0,"",IF(E131 = "brutto",G131/1.21*(100-$M$2)/100,G131/1.21*(75)/100))</f>
        <v/>
      </c>
      <c r="I131" s="33" t="str">
        <f>IF(Tabulka36[[#This Row],[Sloupec9]] = "","",H131*1.21)</f>
        <v/>
      </c>
      <c r="J131" s="36"/>
      <c r="K131" s="34" t="str">
        <f>IF(H131 = "",IF(J131 = "","",G131*J131/1.21),IF(J131 = "","",H131*J131))</f>
        <v/>
      </c>
      <c r="L131" s="23" t="str">
        <f>IF(H131 = "",IF(J131 = "","",G131*J131),IF(J131 = "","",I131*J131))</f>
        <v/>
      </c>
      <c r="M131" s="51" t="str">
        <f>IF(F131 = "null","", F131)</f>
        <v/>
      </c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" customHeight="1">
      <c r="A132" s="52" t="s">
        <v>83</v>
      </c>
      <c r="B132" s="24">
        <v>208</v>
      </c>
      <c r="C132" s="29">
        <v>8595558302086</v>
      </c>
      <c r="D132" s="26">
        <v>24</v>
      </c>
      <c r="E132" s="27" t="s">
        <v>135</v>
      </c>
      <c r="F132" s="27" t="s">
        <v>198</v>
      </c>
      <c r="G132" s="32">
        <v>349</v>
      </c>
      <c r="H132" s="31" t="str">
        <f>IF($M$2 = 0,"",IF(E132 = "brutto",G132/1.21*(100-$M$2)/100,G132/1.21*(75)/100))</f>
        <v/>
      </c>
      <c r="I132" s="33" t="str">
        <f>IF(Tabulka36[[#This Row],[Sloupec9]] = "","",H132*1.21)</f>
        <v/>
      </c>
      <c r="J132" s="36"/>
      <c r="K132" s="34" t="str">
        <f>IF(H132 = "",IF(J132 = "","",G132*J132/1.21),IF(J132 = "","",H132*J132))</f>
        <v/>
      </c>
      <c r="L132" s="23" t="str">
        <f>IF(H132 = "",IF(J132 = "","",G132*J132),IF(J132 = "","",I132*J132))</f>
        <v/>
      </c>
      <c r="M132" s="51" t="str">
        <f>IF(F132 = "null","", F132)</f>
        <v/>
      </c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" customHeight="1">
      <c r="A133" s="52" t="s">
        <v>84</v>
      </c>
      <c r="B133" s="24">
        <v>107</v>
      </c>
      <c r="C133" s="29">
        <v>8595558301072</v>
      </c>
      <c r="D133" s="26">
        <v>12</v>
      </c>
      <c r="E133" s="27" t="s">
        <v>135</v>
      </c>
      <c r="F133" s="27" t="s">
        <v>198</v>
      </c>
      <c r="G133" s="32">
        <v>349</v>
      </c>
      <c r="H133" s="31" t="str">
        <f>IF($M$2 = 0,"",IF(E133 = "brutto",G133/1.21*(100-$M$2)/100,G133/1.21*(75)/100))</f>
        <v/>
      </c>
      <c r="I133" s="33" t="str">
        <f>IF(Tabulka36[[#This Row],[Sloupec9]] = "","",H133*1.21)</f>
        <v/>
      </c>
      <c r="J133" s="36"/>
      <c r="K133" s="34" t="str">
        <f>IF(H133 = "",IF(J133 = "","",G133*J133/1.21),IF(J133 = "","",H133*J133))</f>
        <v/>
      </c>
      <c r="L133" s="23" t="str">
        <f>IF(H133 = "",IF(J133 = "","",G133*J133),IF(J133 = "","",I133*J133))</f>
        <v/>
      </c>
      <c r="M133" s="51" t="str">
        <f>IF(F133 = "null","", F133)</f>
        <v/>
      </c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" customHeight="1">
      <c r="A134" s="52" t="s">
        <v>85</v>
      </c>
      <c r="B134" s="24">
        <v>290</v>
      </c>
      <c r="C134" s="29">
        <v>8595558302901</v>
      </c>
      <c r="D134" s="26">
        <v>12</v>
      </c>
      <c r="E134" s="27" t="s">
        <v>135</v>
      </c>
      <c r="F134" s="27" t="s">
        <v>198</v>
      </c>
      <c r="G134" s="32">
        <v>349</v>
      </c>
      <c r="H134" s="31" t="str">
        <f>IF($M$2 = 0,"",IF(E134 = "brutto",G134/1.21*(100-$M$2)/100,G134/1.21*(75)/100))</f>
        <v/>
      </c>
      <c r="I134" s="33" t="str">
        <f>IF(Tabulka36[[#This Row],[Sloupec9]] = "","",H134*1.21)</f>
        <v/>
      </c>
      <c r="J134" s="36"/>
      <c r="K134" s="34" t="str">
        <f>IF(H134 = "",IF(J134 = "","",G134*J134/1.21),IF(J134 = "","",H134*J134))</f>
        <v/>
      </c>
      <c r="L134" s="23" t="str">
        <f>IF(H134 = "",IF(J134 = "","",G134*J134),IF(J134 = "","",I134*J134))</f>
        <v/>
      </c>
      <c r="M134" s="51" t="str">
        <f>IF(F134 = "null","", F134)</f>
        <v/>
      </c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" customHeight="1">
      <c r="A135" s="52" t="s">
        <v>179</v>
      </c>
      <c r="B135" s="24">
        <v>359</v>
      </c>
      <c r="C135" s="29">
        <v>8595558303595</v>
      </c>
      <c r="D135" s="26">
        <v>6</v>
      </c>
      <c r="E135" s="27" t="s">
        <v>135</v>
      </c>
      <c r="F135" s="27" t="s">
        <v>198</v>
      </c>
      <c r="G135" s="32">
        <v>449</v>
      </c>
      <c r="H135" s="31" t="str">
        <f>IF($M$2 = 0,"",IF(E135 = "brutto",G135/1.21*(100-$M$2)/100,G135/1.21*(75)/100))</f>
        <v/>
      </c>
      <c r="I135" s="33" t="str">
        <f>IF(Tabulka36[[#This Row],[Sloupec9]] = "","",H135*1.21)</f>
        <v/>
      </c>
      <c r="J135" s="36"/>
      <c r="K135" s="34" t="str">
        <f>IF(H135 = "",IF(J135 = "","",G135*J135/1.21),IF(J135 = "","",H135*J135))</f>
        <v/>
      </c>
      <c r="L135" s="23" t="str">
        <f>IF(H135 = "",IF(J135 = "","",G135*J135),IF(J135 = "","",I135*J135))</f>
        <v/>
      </c>
      <c r="M135" s="51" t="str">
        <f>IF(F135 = "null","", F135)</f>
        <v/>
      </c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" customHeight="1">
      <c r="A136" s="52" t="s">
        <v>86</v>
      </c>
      <c r="B136" s="24">
        <v>129</v>
      </c>
      <c r="C136" s="29">
        <v>8595558301294</v>
      </c>
      <c r="D136" s="26">
        <v>12</v>
      </c>
      <c r="E136" s="27" t="s">
        <v>135</v>
      </c>
      <c r="F136" s="27" t="s">
        <v>198</v>
      </c>
      <c r="G136" s="32">
        <v>349</v>
      </c>
      <c r="H136" s="31" t="str">
        <f>IF($M$2 = 0,"",IF(E136 = "brutto",G136/1.21*(100-$M$2)/100,G136/1.21*(75)/100))</f>
        <v/>
      </c>
      <c r="I136" s="33" t="str">
        <f>IF(Tabulka36[[#This Row],[Sloupec9]] = "","",H136*1.21)</f>
        <v/>
      </c>
      <c r="J136" s="36"/>
      <c r="K136" s="34" t="str">
        <f>IF(H136 = "",IF(J136 = "","",G136*J136/1.21),IF(J136 = "","",H136*J136))</f>
        <v/>
      </c>
      <c r="L136" s="23" t="str">
        <f>IF(H136 = "",IF(J136 = "","",G136*J136),IF(J136 = "","",I136*J136))</f>
        <v/>
      </c>
      <c r="M136" s="51" t="str">
        <f>IF(F136 = "null","", F136)</f>
        <v/>
      </c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" customHeight="1">
      <c r="A137" s="52" t="s">
        <v>180</v>
      </c>
      <c r="B137" s="24">
        <v>248</v>
      </c>
      <c r="C137" s="29">
        <v>8595558302482</v>
      </c>
      <c r="D137" s="26">
        <v>12</v>
      </c>
      <c r="E137" s="27" t="s">
        <v>135</v>
      </c>
      <c r="F137" s="27" t="s">
        <v>198</v>
      </c>
      <c r="G137" s="32">
        <v>349</v>
      </c>
      <c r="H137" s="31" t="str">
        <f>IF($M$2 = 0,"",IF(E137 = "brutto",G137/1.21*(100-$M$2)/100,G137/1.21*(75)/100))</f>
        <v/>
      </c>
      <c r="I137" s="33" t="str">
        <f>IF(Tabulka36[[#This Row],[Sloupec9]] = "","",H137*1.21)</f>
        <v/>
      </c>
      <c r="J137" s="36"/>
      <c r="K137" s="34" t="str">
        <f>IF(H137 = "",IF(J137 = "","",G137*J137/1.21),IF(J137 = "","",H137*J137))</f>
        <v/>
      </c>
      <c r="L137" s="23" t="str">
        <f>IF(H137 = "",IF(J137 = "","",G137*J137),IF(J137 = "","",I137*J137))</f>
        <v/>
      </c>
      <c r="M137" s="51" t="str">
        <f>IF(F137 = "null","", F137)</f>
        <v/>
      </c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" customHeight="1">
      <c r="A138" s="52" t="s">
        <v>181</v>
      </c>
      <c r="B138" s="24">
        <v>355</v>
      </c>
      <c r="C138" s="29">
        <v>8595558303557</v>
      </c>
      <c r="D138" s="26">
        <v>12</v>
      </c>
      <c r="E138" s="27" t="s">
        <v>135</v>
      </c>
      <c r="F138" s="27" t="s">
        <v>198</v>
      </c>
      <c r="G138" s="32">
        <v>349</v>
      </c>
      <c r="H138" s="31" t="str">
        <f>IF($M$2 = 0,"",IF(E138 = "brutto",G138/1.21*(100-$M$2)/100,G138/1.21*(75)/100))</f>
        <v/>
      </c>
      <c r="I138" s="33" t="str">
        <f>IF(Tabulka36[[#This Row],[Sloupec9]] = "","",H138*1.21)</f>
        <v/>
      </c>
      <c r="J138" s="36"/>
      <c r="K138" s="34" t="str">
        <f>IF(H138 = "",IF(J138 = "","",G138*J138/1.21),IF(J138 = "","",H138*J138))</f>
        <v/>
      </c>
      <c r="L138" s="23" t="str">
        <f>IF(H138 = "",IF(J138 = "","",G138*J138),IF(J138 = "","",I138*J138))</f>
        <v/>
      </c>
      <c r="M138" s="51" t="str">
        <f>IF(F138 = "null","", F138)</f>
        <v/>
      </c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" customHeight="1">
      <c r="A139" s="52" t="s">
        <v>87</v>
      </c>
      <c r="B139" s="24">
        <v>79</v>
      </c>
      <c r="C139" s="29">
        <v>8595558300792</v>
      </c>
      <c r="D139" s="26">
        <v>24</v>
      </c>
      <c r="E139" s="27" t="s">
        <v>135</v>
      </c>
      <c r="F139" s="27" t="s">
        <v>198</v>
      </c>
      <c r="G139" s="32">
        <v>349</v>
      </c>
      <c r="H139" s="31" t="str">
        <f>IF($M$2 = 0,"",IF(E139 = "brutto",G139/1.21*(100-$M$2)/100,G139/1.21*(75)/100))</f>
        <v/>
      </c>
      <c r="I139" s="33" t="str">
        <f>IF(Tabulka36[[#This Row],[Sloupec9]] = "","",H139*1.21)</f>
        <v/>
      </c>
      <c r="J139" s="36"/>
      <c r="K139" s="34" t="str">
        <f>IF(H139 = "",IF(J139 = "","",G139*J139/1.21),IF(J139 = "","",H139*J139))</f>
        <v/>
      </c>
      <c r="L139" s="23" t="str">
        <f>IF(H139 = "",IF(J139 = "","",G139*J139),IF(J139 = "","",I139*J139))</f>
        <v/>
      </c>
      <c r="M139" s="51" t="str">
        <f>IF(F139 = "null","", F139)</f>
        <v/>
      </c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" customHeight="1">
      <c r="A140" s="52" t="s">
        <v>182</v>
      </c>
      <c r="B140" s="24">
        <v>249</v>
      </c>
      <c r="C140" s="29">
        <v>8595558302499</v>
      </c>
      <c r="D140" s="26">
        <v>12</v>
      </c>
      <c r="E140" s="27" t="s">
        <v>135</v>
      </c>
      <c r="F140" s="27" t="s">
        <v>211</v>
      </c>
      <c r="G140" s="32">
        <v>349</v>
      </c>
      <c r="H140" s="31" t="str">
        <f>IF($M$2 = 0,"",IF(E140 = "brutto",G140/1.21*(100-$M$2)/100,G140/1.21*(75)/100))</f>
        <v/>
      </c>
      <c r="I140" s="33" t="str">
        <f>IF(Tabulka36[[#This Row],[Sloupec9]] = "","",H140*1.21)</f>
        <v/>
      </c>
      <c r="J140" s="36"/>
      <c r="K140" s="34" t="str">
        <f>IF(H140 = "",IF(J140 = "","",G140*J140/1.21),IF(J140 = "","",H140*J140))</f>
        <v/>
      </c>
      <c r="L140" s="23" t="str">
        <f>IF(H140 = "",IF(J140 = "","",G140*J140),IF(J140 = "","",I140*J140))</f>
        <v/>
      </c>
      <c r="M140" s="51" t="str">
        <f>IF(F140 = "null","", F140)</f>
        <v xml:space="preserve">opět skladem 25. týden </v>
      </c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" customHeight="1">
      <c r="A141" s="52" t="s">
        <v>183</v>
      </c>
      <c r="B141" s="24">
        <v>358</v>
      </c>
      <c r="C141" s="29">
        <v>8595558303588</v>
      </c>
      <c r="D141" s="26">
        <v>8</v>
      </c>
      <c r="E141" s="27" t="s">
        <v>135</v>
      </c>
      <c r="F141" s="27" t="s">
        <v>198</v>
      </c>
      <c r="G141" s="32">
        <v>349</v>
      </c>
      <c r="H141" s="31" t="str">
        <f>IF($M$2 = 0,"",IF(E141 = "brutto",G141/1.21*(100-$M$2)/100,G141/1.21*(75)/100))</f>
        <v/>
      </c>
      <c r="I141" s="33" t="str">
        <f>IF(Tabulka36[[#This Row],[Sloupec9]] = "","",H141*1.21)</f>
        <v/>
      </c>
      <c r="J141" s="36"/>
      <c r="K141" s="34" t="str">
        <f>IF(H141 = "",IF(J141 = "","",G141*J141/1.21),IF(J141 = "","",H141*J141))</f>
        <v/>
      </c>
      <c r="L141" s="23" t="str">
        <f>IF(H141 = "",IF(J141 = "","",G141*J141),IF(J141 = "","",I141*J141))</f>
        <v/>
      </c>
      <c r="M141" s="51" t="str">
        <f>IF(F141 = "null","", F141)</f>
        <v/>
      </c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" customHeight="1">
      <c r="A142" s="52" t="s">
        <v>184</v>
      </c>
      <c r="B142" s="24">
        <v>356</v>
      </c>
      <c r="C142" s="29">
        <v>8595558303564</v>
      </c>
      <c r="D142" s="26">
        <v>8</v>
      </c>
      <c r="E142" s="27" t="s">
        <v>135</v>
      </c>
      <c r="F142" s="27" t="s">
        <v>198</v>
      </c>
      <c r="G142" s="32">
        <v>349</v>
      </c>
      <c r="H142" s="31" t="str">
        <f>IF($M$2 = 0,"",IF(E142 = "brutto",G142/1.21*(100-$M$2)/100,G142/1.21*(75)/100))</f>
        <v/>
      </c>
      <c r="I142" s="33" t="str">
        <f>IF(Tabulka36[[#This Row],[Sloupec9]] = "","",H142*1.21)</f>
        <v/>
      </c>
      <c r="J142" s="36"/>
      <c r="K142" s="34" t="str">
        <f>IF(H142 = "",IF(J142 = "","",G142*J142/1.21),IF(J142 = "","",H142*J142))</f>
        <v/>
      </c>
      <c r="L142" s="23" t="str">
        <f>IF(H142 = "",IF(J142 = "","",G142*J142),IF(J142 = "","",I142*J142))</f>
        <v/>
      </c>
      <c r="M142" s="51" t="str">
        <f>IF(F142 = "null","", F142)</f>
        <v/>
      </c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" customHeight="1">
      <c r="A143" s="52" t="s">
        <v>218</v>
      </c>
      <c r="B143" s="24">
        <v>150</v>
      </c>
      <c r="C143" s="29">
        <v>8595558301508</v>
      </c>
      <c r="D143" s="26">
        <v>6</v>
      </c>
      <c r="E143" s="27" t="s">
        <v>135</v>
      </c>
      <c r="F143" s="27" t="s">
        <v>211</v>
      </c>
      <c r="G143" s="32">
        <v>799</v>
      </c>
      <c r="H143" s="31" t="str">
        <f>IF($M$2 = 0,"",IF(E143 = "brutto",G143/1.21*(100-$M$2)/100,G143/1.21*(75)/100))</f>
        <v/>
      </c>
      <c r="I143" s="33" t="str">
        <f>IF(Tabulka36[[#This Row],[Sloupec9]] = "","",H143*1.21)</f>
        <v/>
      </c>
      <c r="J143" s="36"/>
      <c r="K143" s="34" t="str">
        <f>IF(H143 = "",IF(J143 = "","",G143*J143/1.21),IF(J143 = "","",H143*J143))</f>
        <v/>
      </c>
      <c r="L143" s="23" t="str">
        <f>IF(H143 = "",IF(J143 = "","",G143*J143),IF(J143 = "","",I143*J143))</f>
        <v/>
      </c>
      <c r="M143" s="51" t="str">
        <f>IF(F143 = "null","", F143)</f>
        <v xml:space="preserve">opět skladem 25. týden </v>
      </c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" customHeight="1">
      <c r="A144" s="52" t="s">
        <v>185</v>
      </c>
      <c r="B144" s="24">
        <v>160</v>
      </c>
      <c r="C144" s="29">
        <v>8595558301607</v>
      </c>
      <c r="D144" s="26">
        <v>6</v>
      </c>
      <c r="E144" s="27" t="s">
        <v>135</v>
      </c>
      <c r="F144" s="27" t="s">
        <v>211</v>
      </c>
      <c r="G144" s="32">
        <v>599</v>
      </c>
      <c r="H144" s="31" t="str">
        <f>IF($M$2 = 0,"",IF(E144 = "brutto",G144/1.21*(100-$M$2)/100,G144/1.21*(75)/100))</f>
        <v/>
      </c>
      <c r="I144" s="33" t="str">
        <f>IF(Tabulka36[[#This Row],[Sloupec9]] = "","",H144*1.21)</f>
        <v/>
      </c>
      <c r="J144" s="36"/>
      <c r="K144" s="34" t="str">
        <f>IF(H144 = "",IF(J144 = "","",G144*J144/1.21),IF(J144 = "","",H144*J144))</f>
        <v/>
      </c>
      <c r="L144" s="23" t="str">
        <f>IF(H144 = "",IF(J144 = "","",G144*J144),IF(J144 = "","",I144*J144))</f>
        <v/>
      </c>
      <c r="M144" s="51" t="str">
        <f>IF(F144 = "null","", F144)</f>
        <v xml:space="preserve">opět skladem 25. týden </v>
      </c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" customHeight="1">
      <c r="A145" s="52" t="s">
        <v>88</v>
      </c>
      <c r="B145" s="24">
        <v>247</v>
      </c>
      <c r="C145" s="29">
        <v>8595558302475</v>
      </c>
      <c r="D145" s="26">
        <v>6</v>
      </c>
      <c r="E145" s="27" t="s">
        <v>135</v>
      </c>
      <c r="F145" s="27" t="s">
        <v>198</v>
      </c>
      <c r="G145" s="32">
        <v>449</v>
      </c>
      <c r="H145" s="31" t="str">
        <f>IF($M$2 = 0,"",IF(E145 = "brutto",G145/1.21*(100-$M$2)/100,G145/1.21*(75)/100))</f>
        <v/>
      </c>
      <c r="I145" s="33" t="str">
        <f>IF(Tabulka36[[#This Row],[Sloupec9]] = "","",H145*1.21)</f>
        <v/>
      </c>
      <c r="J145" s="36"/>
      <c r="K145" s="34" t="str">
        <f>IF(H145 = "",IF(J145 = "","",G145*J145/1.21),IF(J145 = "","",H145*J145))</f>
        <v/>
      </c>
      <c r="L145" s="23" t="str">
        <f>IF(H145 = "",IF(J145 = "","",G145*J145),IF(J145 = "","",I145*J145))</f>
        <v/>
      </c>
      <c r="M145" s="51" t="str">
        <f>IF(F145 = "null","", F145)</f>
        <v/>
      </c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" customHeight="1">
      <c r="A146" s="52" t="s">
        <v>89</v>
      </c>
      <c r="B146" s="24">
        <v>159</v>
      </c>
      <c r="C146" s="29">
        <v>8595558301591</v>
      </c>
      <c r="D146" s="26">
        <v>8</v>
      </c>
      <c r="E146" s="27" t="s">
        <v>135</v>
      </c>
      <c r="F146" s="27" t="s">
        <v>198</v>
      </c>
      <c r="G146" s="32">
        <v>349</v>
      </c>
      <c r="H146" s="31" t="str">
        <f>IF($M$2 = 0,"",IF(E146 = "brutto",G146/1.21*(100-$M$2)/100,G146/1.21*(75)/100))</f>
        <v/>
      </c>
      <c r="I146" s="33" t="str">
        <f>IF(Tabulka36[[#This Row],[Sloupec9]] = "","",H146*1.21)</f>
        <v/>
      </c>
      <c r="J146" s="36"/>
      <c r="K146" s="34" t="str">
        <f>IF(H146 = "",IF(J146 = "","",G146*J146/1.21),IF(J146 = "","",H146*J146))</f>
        <v/>
      </c>
      <c r="L146" s="23" t="str">
        <f>IF(H146 = "",IF(J146 = "","",G146*J146),IF(J146 = "","",I146*J146))</f>
        <v/>
      </c>
      <c r="M146" s="51" t="str">
        <f>IF(F146 = "null","", F146)</f>
        <v/>
      </c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" customHeight="1">
      <c r="A147" s="52" t="s">
        <v>90</v>
      </c>
      <c r="B147" s="24">
        <v>60</v>
      </c>
      <c r="C147" s="29">
        <v>8595558300600</v>
      </c>
      <c r="D147" s="26">
        <v>12</v>
      </c>
      <c r="E147" s="27" t="s">
        <v>135</v>
      </c>
      <c r="F147" s="27" t="s">
        <v>198</v>
      </c>
      <c r="G147" s="32">
        <v>299</v>
      </c>
      <c r="H147" s="31" t="str">
        <f>IF($M$2 = 0,"",IF(E147 = "brutto",G147/1.21*(100-$M$2)/100,G147/1.21*(75)/100))</f>
        <v/>
      </c>
      <c r="I147" s="33" t="str">
        <f>IF(Tabulka36[[#This Row],[Sloupec9]] = "","",H147*1.21)</f>
        <v/>
      </c>
      <c r="J147" s="36"/>
      <c r="K147" s="34" t="str">
        <f>IF(H147 = "",IF(J147 = "","",G147*J147/1.21),IF(J147 = "","",H147*J147))</f>
        <v/>
      </c>
      <c r="L147" s="23" t="str">
        <f>IF(H147 = "",IF(J147 = "","",G147*J147),IF(J147 = "","",I147*J147))</f>
        <v/>
      </c>
      <c r="M147" s="51" t="str">
        <f>IF(F147 = "null","", F147)</f>
        <v/>
      </c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" customHeight="1">
      <c r="A148" s="52" t="s">
        <v>91</v>
      </c>
      <c r="B148" s="24">
        <v>124</v>
      </c>
      <c r="C148" s="29">
        <v>8595558301249</v>
      </c>
      <c r="D148" s="26">
        <v>8</v>
      </c>
      <c r="E148" s="27" t="s">
        <v>135</v>
      </c>
      <c r="F148" s="27" t="s">
        <v>198</v>
      </c>
      <c r="G148" s="32">
        <v>349</v>
      </c>
      <c r="H148" s="31" t="str">
        <f>IF($M$2 = 0,"",IF(E148 = "brutto",G148/1.21*(100-$M$2)/100,G148/1.21*(75)/100))</f>
        <v/>
      </c>
      <c r="I148" s="33" t="str">
        <f>IF(Tabulka36[[#This Row],[Sloupec9]] = "","",H148*1.21)</f>
        <v/>
      </c>
      <c r="J148" s="36"/>
      <c r="K148" s="34" t="str">
        <f>IF(H148 = "",IF(J148 = "","",G148*J148/1.21),IF(J148 = "","",H148*J148))</f>
        <v/>
      </c>
      <c r="L148" s="23" t="str">
        <f>IF(H148 = "",IF(J148 = "","",G148*J148),IF(J148 = "","",I148*J148))</f>
        <v/>
      </c>
      <c r="M148" s="51" t="str">
        <f>IF(F148 = "null","", F148)</f>
        <v/>
      </c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" customHeight="1">
      <c r="A149" s="52" t="s">
        <v>92</v>
      </c>
      <c r="B149" s="24">
        <v>61</v>
      </c>
      <c r="C149" s="29">
        <v>8595558300617</v>
      </c>
      <c r="D149" s="26">
        <v>12</v>
      </c>
      <c r="E149" s="27" t="s">
        <v>135</v>
      </c>
      <c r="F149" s="27" t="s">
        <v>198</v>
      </c>
      <c r="G149" s="32">
        <v>299</v>
      </c>
      <c r="H149" s="31" t="str">
        <f>IF($M$2 = 0,"",IF(E149 = "brutto",G149/1.21*(100-$M$2)/100,G149/1.21*(75)/100))</f>
        <v/>
      </c>
      <c r="I149" s="33" t="str">
        <f>IF(Tabulka36[[#This Row],[Sloupec9]] = "","",H149*1.21)</f>
        <v/>
      </c>
      <c r="J149" s="36"/>
      <c r="K149" s="34" t="str">
        <f>IF(H149 = "",IF(J149 = "","",G149*J149/1.21),IF(J149 = "","",H149*J149))</f>
        <v/>
      </c>
      <c r="L149" s="23" t="str">
        <f>IF(H149 = "",IF(J149 = "","",G149*J149),IF(J149 = "","",I149*J149))</f>
        <v/>
      </c>
      <c r="M149" s="51" t="str">
        <f>IF(F149 = "null","", F149)</f>
        <v/>
      </c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" customHeight="1">
      <c r="A150" s="52" t="s">
        <v>93</v>
      </c>
      <c r="B150" s="24">
        <v>282</v>
      </c>
      <c r="C150" s="29">
        <v>8595558302826</v>
      </c>
      <c r="D150" s="26">
        <v>6</v>
      </c>
      <c r="E150" s="27" t="s">
        <v>135</v>
      </c>
      <c r="F150" s="27" t="s">
        <v>198</v>
      </c>
      <c r="G150" s="32">
        <v>449</v>
      </c>
      <c r="H150" s="31" t="str">
        <f>IF($M$2 = 0,"",IF(E150 = "brutto",G150/1.21*(100-$M$2)/100,G150/1.21*(75)/100))</f>
        <v/>
      </c>
      <c r="I150" s="33" t="str">
        <f>IF(Tabulka36[[#This Row],[Sloupec9]] = "","",H150*1.21)</f>
        <v/>
      </c>
      <c r="J150" s="36"/>
      <c r="K150" s="34" t="str">
        <f>IF(H150 = "",IF(J150 = "","",G150*J150/1.21),IF(J150 = "","",H150*J150))</f>
        <v/>
      </c>
      <c r="L150" s="23" t="str">
        <f>IF(H150 = "",IF(J150 = "","",G150*J150),IF(J150 = "","",I150*J150))</f>
        <v/>
      </c>
      <c r="M150" s="51" t="str">
        <f>IF(F150 = "null","", F150)</f>
        <v/>
      </c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" customHeight="1">
      <c r="A151" s="52" t="s">
        <v>94</v>
      </c>
      <c r="B151" s="24">
        <v>122</v>
      </c>
      <c r="C151" s="29">
        <v>8595558301225</v>
      </c>
      <c r="D151" s="26">
        <v>6</v>
      </c>
      <c r="E151" s="27" t="s">
        <v>135</v>
      </c>
      <c r="F151" s="27" t="s">
        <v>198</v>
      </c>
      <c r="G151" s="32">
        <v>449</v>
      </c>
      <c r="H151" s="31" t="str">
        <f>IF($M$2 = 0,"",IF(E151 = "brutto",G151/1.21*(100-$M$2)/100,G151/1.21*(75)/100))</f>
        <v/>
      </c>
      <c r="I151" s="33" t="str">
        <f>IF(Tabulka36[[#This Row],[Sloupec9]] = "","",H151*1.21)</f>
        <v/>
      </c>
      <c r="J151" s="36"/>
      <c r="K151" s="34" t="str">
        <f>IF(H151 = "",IF(J151 = "","",G151*J151/1.21),IF(J151 = "","",H151*J151))</f>
        <v/>
      </c>
      <c r="L151" s="23" t="str">
        <f>IF(H151 = "",IF(J151 = "","",G151*J151),IF(J151 = "","",I151*J151))</f>
        <v/>
      </c>
      <c r="M151" s="51" t="str">
        <f>IF(F151 = "null","", F151)</f>
        <v/>
      </c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" customHeight="1">
      <c r="A152" s="52" t="s">
        <v>95</v>
      </c>
      <c r="B152" s="24">
        <v>211</v>
      </c>
      <c r="C152" s="29">
        <v>8595558302116</v>
      </c>
      <c r="D152" s="26">
        <v>8</v>
      </c>
      <c r="E152" s="27" t="s">
        <v>135</v>
      </c>
      <c r="F152" s="27" t="s">
        <v>198</v>
      </c>
      <c r="G152" s="32">
        <v>349</v>
      </c>
      <c r="H152" s="31" t="str">
        <f>IF($M$2 = 0,"",IF(E152 = "brutto",G152/1.21*(100-$M$2)/100,G152/1.21*(75)/100))</f>
        <v/>
      </c>
      <c r="I152" s="33" t="str">
        <f>IF(Tabulka36[[#This Row],[Sloupec9]] = "","",H152*1.21)</f>
        <v/>
      </c>
      <c r="J152" s="36"/>
      <c r="K152" s="34" t="str">
        <f>IF(H152 = "",IF(J152 = "","",G152*J152/1.21),IF(J152 = "","",H152*J152))</f>
        <v/>
      </c>
      <c r="L152" s="23" t="str">
        <f>IF(H152 = "",IF(J152 = "","",G152*J152),IF(J152 = "","",I152*J152))</f>
        <v/>
      </c>
      <c r="M152" s="51" t="str">
        <f>IF(F152 = "null","", F152)</f>
        <v/>
      </c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" customHeight="1">
      <c r="A153" s="52" t="s">
        <v>96</v>
      </c>
      <c r="B153" s="24">
        <v>136</v>
      </c>
      <c r="C153" s="29">
        <v>8595558301362</v>
      </c>
      <c r="D153" s="26">
        <v>8</v>
      </c>
      <c r="E153" s="27" t="s">
        <v>135</v>
      </c>
      <c r="F153" s="27" t="s">
        <v>211</v>
      </c>
      <c r="G153" s="32">
        <v>349</v>
      </c>
      <c r="H153" s="31" t="str">
        <f>IF($M$2 = 0,"",IF(E153 = "brutto",G153/1.21*(100-$M$2)/100,G153/1.21*(75)/100))</f>
        <v/>
      </c>
      <c r="I153" s="33" t="str">
        <f>IF(Tabulka36[[#This Row],[Sloupec9]] = "","",H153*1.21)</f>
        <v/>
      </c>
      <c r="J153" s="36"/>
      <c r="K153" s="34" t="str">
        <f>IF(H153 = "",IF(J153 = "","",G153*J153/1.21),IF(J153 = "","",H153*J153))</f>
        <v/>
      </c>
      <c r="L153" s="23" t="str">
        <f>IF(H153 = "",IF(J153 = "","",G153*J153),IF(J153 = "","",I153*J153))</f>
        <v/>
      </c>
      <c r="M153" s="51" t="str">
        <f>IF(F153 = "null","", F153)</f>
        <v xml:space="preserve">opět skladem 25. týden </v>
      </c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" customHeight="1">
      <c r="A154" s="52" t="s">
        <v>97</v>
      </c>
      <c r="B154" s="24">
        <v>207</v>
      </c>
      <c r="C154" s="29">
        <v>8595558302079</v>
      </c>
      <c r="D154" s="26">
        <v>6</v>
      </c>
      <c r="E154" s="27" t="s">
        <v>135</v>
      </c>
      <c r="F154" s="27" t="s">
        <v>198</v>
      </c>
      <c r="G154" s="32">
        <v>799</v>
      </c>
      <c r="H154" s="31" t="str">
        <f>IF($M$2 = 0,"",IF(E154 = "brutto",G154/1.21*(100-$M$2)/100,G154/1.21*(75)/100))</f>
        <v/>
      </c>
      <c r="I154" s="33" t="str">
        <f>IF(Tabulka36[[#This Row],[Sloupec9]] = "","",H154*1.21)</f>
        <v/>
      </c>
      <c r="J154" s="36"/>
      <c r="K154" s="34" t="str">
        <f>IF(H154 = "",IF(J154 = "","",G154*J154/1.21),IF(J154 = "","",H154*J154))</f>
        <v/>
      </c>
      <c r="L154" s="23" t="str">
        <f>IF(H154 = "",IF(J154 = "","",G154*J154),IF(J154 = "","",I154*J154))</f>
        <v/>
      </c>
      <c r="M154" s="51" t="str">
        <f>IF(F154 = "null","", F154)</f>
        <v/>
      </c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" customHeight="1">
      <c r="A155" s="52" t="s">
        <v>98</v>
      </c>
      <c r="B155" s="24">
        <v>319</v>
      </c>
      <c r="C155" s="29">
        <v>8595558303199</v>
      </c>
      <c r="D155" s="26">
        <v>6</v>
      </c>
      <c r="E155" s="27" t="s">
        <v>135</v>
      </c>
      <c r="F155" s="27" t="s">
        <v>198</v>
      </c>
      <c r="G155" s="32">
        <v>499</v>
      </c>
      <c r="H155" s="31" t="str">
        <f>IF($M$2 = 0,"",IF(E155 = "brutto",G155/1.21*(100-$M$2)/100,G155/1.21*(75)/100))</f>
        <v/>
      </c>
      <c r="I155" s="33" t="str">
        <f>IF(Tabulka36[[#This Row],[Sloupec9]] = "","",H155*1.21)</f>
        <v/>
      </c>
      <c r="J155" s="36"/>
      <c r="K155" s="34" t="str">
        <f>IF(H155 = "",IF(J155 = "","",G155*J155/1.21),IF(J155 = "","",H155*J155))</f>
        <v/>
      </c>
      <c r="L155" s="23" t="str">
        <f>IF(H155 = "",IF(J155 = "","",G155*J155),IF(J155 = "","",I155*J155))</f>
        <v/>
      </c>
      <c r="M155" s="51" t="str">
        <f>IF(F155 = "null","", F155)</f>
        <v/>
      </c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" customHeight="1">
      <c r="A156" s="52" t="s">
        <v>99</v>
      </c>
      <c r="B156" s="24">
        <v>91</v>
      </c>
      <c r="C156" s="29">
        <v>8595558300914</v>
      </c>
      <c r="D156" s="26">
        <v>6</v>
      </c>
      <c r="E156" s="27" t="s">
        <v>135</v>
      </c>
      <c r="F156" s="27" t="s">
        <v>198</v>
      </c>
      <c r="G156" s="32">
        <v>599</v>
      </c>
      <c r="H156" s="31" t="str">
        <f>IF($M$2 = 0,"",IF(E156 = "brutto",G156/1.21*(100-$M$2)/100,G156/1.21*(75)/100))</f>
        <v/>
      </c>
      <c r="I156" s="33" t="str">
        <f>IF(Tabulka36[[#This Row],[Sloupec9]] = "","",H156*1.21)</f>
        <v/>
      </c>
      <c r="J156" s="36"/>
      <c r="K156" s="34" t="str">
        <f>IF(H156 = "",IF(J156 = "","",G156*J156/1.21),IF(J156 = "","",H156*J156))</f>
        <v/>
      </c>
      <c r="L156" s="23" t="str">
        <f>IF(H156 = "",IF(J156 = "","",G156*J156),IF(J156 = "","",I156*J156))</f>
        <v/>
      </c>
      <c r="M156" s="51" t="str">
        <f>IF(F156 = "null","", F156)</f>
        <v/>
      </c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" customHeight="1">
      <c r="A157" s="52" t="s">
        <v>100</v>
      </c>
      <c r="B157" s="24">
        <v>206</v>
      </c>
      <c r="C157" s="29">
        <v>8595558302062</v>
      </c>
      <c r="D157" s="26">
        <v>8</v>
      </c>
      <c r="E157" s="27" t="s">
        <v>135</v>
      </c>
      <c r="F157" s="27" t="s">
        <v>198</v>
      </c>
      <c r="G157" s="32">
        <v>349</v>
      </c>
      <c r="H157" s="31" t="str">
        <f>IF($M$2 = 0,"",IF(E157 = "brutto",G157/1.21*(100-$M$2)/100,G157/1.21*(75)/100))</f>
        <v/>
      </c>
      <c r="I157" s="33" t="str">
        <f>IF(Tabulka36[[#This Row],[Sloupec9]] = "","",H157*1.21)</f>
        <v/>
      </c>
      <c r="J157" s="36"/>
      <c r="K157" s="34" t="str">
        <f>IF(H157 = "",IF(J157 = "","",G157*J157/1.21),IF(J157 = "","",H157*J157))</f>
        <v/>
      </c>
      <c r="L157" s="23" t="str">
        <f>IF(H157 = "",IF(J157 = "","",G157*J157),IF(J157 = "","",I157*J157))</f>
        <v/>
      </c>
      <c r="M157" s="51" t="str">
        <f>IF(F157 = "null","", F157)</f>
        <v/>
      </c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" customHeight="1">
      <c r="A158" s="52" t="s">
        <v>101</v>
      </c>
      <c r="B158" s="24">
        <v>320</v>
      </c>
      <c r="C158" s="29">
        <v>8595558303205</v>
      </c>
      <c r="D158" s="26">
        <v>6</v>
      </c>
      <c r="E158" s="27" t="s">
        <v>135</v>
      </c>
      <c r="F158" s="27" t="s">
        <v>198</v>
      </c>
      <c r="G158" s="32">
        <v>449</v>
      </c>
      <c r="H158" s="31" t="str">
        <f>IF($M$2 = 0,"",IF(E158 = "brutto",G158/1.21*(100-$M$2)/100,G158/1.21*(75)/100))</f>
        <v/>
      </c>
      <c r="I158" s="33" t="str">
        <f>IF(Tabulka36[[#This Row],[Sloupec9]] = "","",H158*1.21)</f>
        <v/>
      </c>
      <c r="J158" s="36"/>
      <c r="K158" s="34" t="str">
        <f>IF(H158 = "",IF(J158 = "","",G158*J158/1.21),IF(J158 = "","",H158*J158))</f>
        <v/>
      </c>
      <c r="L158" s="23" t="str">
        <f>IF(H158 = "",IF(J158 = "","",G158*J158),IF(J158 = "","",I158*J158))</f>
        <v/>
      </c>
      <c r="M158" s="51" t="str">
        <f>IF(F158 = "null","", F158)</f>
        <v/>
      </c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" customHeight="1">
      <c r="A159" s="52" t="s">
        <v>186</v>
      </c>
      <c r="B159" s="24">
        <v>134</v>
      </c>
      <c r="C159" s="29">
        <v>8595558301348</v>
      </c>
      <c r="D159" s="26">
        <v>6</v>
      </c>
      <c r="E159" s="27" t="s">
        <v>135</v>
      </c>
      <c r="F159" s="27" t="s">
        <v>198</v>
      </c>
      <c r="G159" s="32">
        <v>449</v>
      </c>
      <c r="H159" s="31" t="str">
        <f>IF($M$2 = 0,"",IF(E159 = "brutto",G159/1.21*(100-$M$2)/100,G159/1.21*(75)/100))</f>
        <v/>
      </c>
      <c r="I159" s="33" t="str">
        <f>IF(Tabulka36[[#This Row],[Sloupec9]] = "","",H159*1.21)</f>
        <v/>
      </c>
      <c r="J159" s="36"/>
      <c r="K159" s="34" t="str">
        <f>IF(H159 = "",IF(J159 = "","",G159*J159/1.21),IF(J159 = "","",H159*J159))</f>
        <v/>
      </c>
      <c r="L159" s="23" t="str">
        <f>IF(H159 = "",IF(J159 = "","",G159*J159),IF(J159 = "","",I159*J159))</f>
        <v/>
      </c>
      <c r="M159" s="51" t="str">
        <f>IF(F159 = "null","", F159)</f>
        <v/>
      </c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" customHeight="1">
      <c r="A160" s="52" t="s">
        <v>102</v>
      </c>
      <c r="B160" s="24">
        <v>52</v>
      </c>
      <c r="C160" s="29">
        <v>8595558300525</v>
      </c>
      <c r="D160" s="26">
        <v>6</v>
      </c>
      <c r="E160" s="27" t="s">
        <v>135</v>
      </c>
      <c r="F160" s="27" t="s">
        <v>198</v>
      </c>
      <c r="G160" s="32">
        <v>799</v>
      </c>
      <c r="H160" s="31" t="str">
        <f>IF($M$2 = 0,"",IF(E160 = "brutto",G160/1.21*(100-$M$2)/100,G160/1.21*(75)/100))</f>
        <v/>
      </c>
      <c r="I160" s="33" t="str">
        <f>IF(Tabulka36[[#This Row],[Sloupec9]] = "","",H160*1.21)</f>
        <v/>
      </c>
      <c r="J160" s="36"/>
      <c r="K160" s="34" t="str">
        <f>IF(H160 = "",IF(J160 = "","",G160*J160/1.21),IF(J160 = "","",H160*J160))</f>
        <v/>
      </c>
      <c r="L160" s="23" t="str">
        <f>IF(H160 = "",IF(J160 = "","",G160*J160),IF(J160 = "","",I160*J160))</f>
        <v/>
      </c>
      <c r="M160" s="51" t="str">
        <f>IF(F160 = "null","", F160)</f>
        <v/>
      </c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" customHeight="1">
      <c r="A161" s="52" t="s">
        <v>103</v>
      </c>
      <c r="B161" s="24">
        <v>212</v>
      </c>
      <c r="C161" s="29">
        <v>8595558302123</v>
      </c>
      <c r="D161" s="26">
        <v>6</v>
      </c>
      <c r="E161" s="27" t="s">
        <v>135</v>
      </c>
      <c r="F161" s="27" t="s">
        <v>198</v>
      </c>
      <c r="G161" s="32">
        <v>499</v>
      </c>
      <c r="H161" s="31" t="str">
        <f>IF($M$2 = 0,"",IF(E161 = "brutto",G161/1.21*(100-$M$2)/100,G161/1.21*(75)/100))</f>
        <v/>
      </c>
      <c r="I161" s="33" t="str">
        <f>IF(Tabulka36[[#This Row],[Sloupec9]] = "","",H161*1.21)</f>
        <v/>
      </c>
      <c r="J161" s="36"/>
      <c r="K161" s="34" t="str">
        <f>IF(H161 = "",IF(J161 = "","",G161*J161/1.21),IF(J161 = "","",H161*J161))</f>
        <v/>
      </c>
      <c r="L161" s="23" t="str">
        <f>IF(H161 = "",IF(J161 = "","",G161*J161),IF(J161 = "","",I161*J161))</f>
        <v/>
      </c>
      <c r="M161" s="51" t="str">
        <f>IF(F161 = "null","", F161)</f>
        <v/>
      </c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" customHeight="1">
      <c r="A162" s="52" t="s">
        <v>104</v>
      </c>
      <c r="B162" s="24">
        <v>111</v>
      </c>
      <c r="C162" s="29">
        <v>8595558301119</v>
      </c>
      <c r="D162" s="26">
        <v>6</v>
      </c>
      <c r="E162" s="27" t="s">
        <v>135</v>
      </c>
      <c r="F162" s="27" t="s">
        <v>198</v>
      </c>
      <c r="G162" s="32">
        <v>1499</v>
      </c>
      <c r="H162" s="31" t="str">
        <f>IF($M$2 = 0,"",IF(E162 = "brutto",G162/1.21*(100-$M$2)/100,G162/1.21*(75)/100))</f>
        <v/>
      </c>
      <c r="I162" s="33" t="str">
        <f>IF(Tabulka36[[#This Row],[Sloupec9]] = "","",H162*1.21)</f>
        <v/>
      </c>
      <c r="J162" s="36"/>
      <c r="K162" s="34" t="str">
        <f>IF(H162 = "",IF(J162 = "","",G162*J162/1.21),IF(J162 = "","",H162*J162))</f>
        <v/>
      </c>
      <c r="L162" s="23" t="str">
        <f>IF(H162 = "",IF(J162 = "","",G162*J162),IF(J162 = "","",I162*J162))</f>
        <v/>
      </c>
      <c r="M162" s="51" t="str">
        <f>IF(F162 = "null","", F162)</f>
        <v/>
      </c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" customHeight="1">
      <c r="A163" s="52" t="s">
        <v>105</v>
      </c>
      <c r="B163" s="24">
        <v>45</v>
      </c>
      <c r="C163" s="29">
        <v>8595558300457</v>
      </c>
      <c r="D163" s="26">
        <v>6</v>
      </c>
      <c r="E163" s="27" t="s">
        <v>135</v>
      </c>
      <c r="F163" s="27" t="s">
        <v>198</v>
      </c>
      <c r="G163" s="32">
        <v>649</v>
      </c>
      <c r="H163" s="31" t="str">
        <f>IF($M$2 = 0,"",IF(E163 = "brutto",G163/1.21*(100-$M$2)/100,G163/1.21*(75)/100))</f>
        <v/>
      </c>
      <c r="I163" s="33" t="str">
        <f>IF(Tabulka36[[#This Row],[Sloupec9]] = "","",H163*1.21)</f>
        <v/>
      </c>
      <c r="J163" s="36"/>
      <c r="K163" s="34" t="str">
        <f>IF(H163 = "",IF(J163 = "","",G163*J163/1.21),IF(J163 = "","",H163*J163))</f>
        <v/>
      </c>
      <c r="L163" s="23" t="str">
        <f>IF(H163 = "",IF(J163 = "","",G163*J163),IF(J163 = "","",I163*J163))</f>
        <v/>
      </c>
      <c r="M163" s="51" t="str">
        <f>IF(F163 = "null","", F163)</f>
        <v/>
      </c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" customHeight="1">
      <c r="A164" s="52" t="s">
        <v>106</v>
      </c>
      <c r="B164" s="24">
        <v>178</v>
      </c>
      <c r="C164" s="29">
        <v>8595558301782</v>
      </c>
      <c r="D164" s="26">
        <v>6</v>
      </c>
      <c r="E164" s="27" t="s">
        <v>135</v>
      </c>
      <c r="F164" s="27" t="s">
        <v>198</v>
      </c>
      <c r="G164" s="32">
        <v>649</v>
      </c>
      <c r="H164" s="31" t="str">
        <f>IF($M$2 = 0,"",IF(E164 = "brutto",G164/1.21*(100-$M$2)/100,G164/1.21*(75)/100))</f>
        <v/>
      </c>
      <c r="I164" s="33" t="str">
        <f>IF(Tabulka36[[#This Row],[Sloupec9]] = "","",H164*1.21)</f>
        <v/>
      </c>
      <c r="J164" s="36"/>
      <c r="K164" s="34" t="str">
        <f>IF(H164 = "",IF(J164 = "","",G164*J164/1.21),IF(J164 = "","",H164*J164))</f>
        <v/>
      </c>
      <c r="L164" s="23" t="str">
        <f>IF(H164 = "",IF(J164 = "","",G164*J164),IF(J164 = "","",I164*J164))</f>
        <v/>
      </c>
      <c r="M164" s="51" t="str">
        <f>IF(F164 = "null","", F164)</f>
        <v/>
      </c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" customHeight="1">
      <c r="A165" s="52" t="s">
        <v>187</v>
      </c>
      <c r="B165" s="24">
        <v>264</v>
      </c>
      <c r="C165" s="29">
        <v>8595558302642</v>
      </c>
      <c r="D165" s="26">
        <v>6</v>
      </c>
      <c r="E165" s="27" t="s">
        <v>135</v>
      </c>
      <c r="F165" s="27" t="s">
        <v>198</v>
      </c>
      <c r="G165" s="32">
        <v>649</v>
      </c>
      <c r="H165" s="31" t="str">
        <f>IF($M$2 = 0,"",IF(E165 = "brutto",G165/1.21*(100-$M$2)/100,G165/1.21*(75)/100))</f>
        <v/>
      </c>
      <c r="I165" s="33" t="str">
        <f>IF(Tabulka36[[#This Row],[Sloupec9]] = "","",H165*1.21)</f>
        <v/>
      </c>
      <c r="J165" s="36"/>
      <c r="K165" s="34" t="str">
        <f>IF(H165 = "",IF(J165 = "","",G165*J165/1.21),IF(J165 = "","",H165*J165))</f>
        <v/>
      </c>
      <c r="L165" s="23" t="str">
        <f>IF(H165 = "",IF(J165 = "","",G165*J165),IF(J165 = "","",I165*J165))</f>
        <v/>
      </c>
      <c r="M165" s="51" t="str">
        <f>IF(F165 = "null","", F165)</f>
        <v/>
      </c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" customHeight="1">
      <c r="A166" s="52" t="s">
        <v>107</v>
      </c>
      <c r="B166" s="24">
        <v>299</v>
      </c>
      <c r="C166" s="29">
        <v>8595558302994</v>
      </c>
      <c r="D166" s="26">
        <v>16</v>
      </c>
      <c r="E166" s="27" t="s">
        <v>135</v>
      </c>
      <c r="F166" s="27" t="s">
        <v>198</v>
      </c>
      <c r="G166" s="32">
        <v>399</v>
      </c>
      <c r="H166" s="31" t="str">
        <f>IF($M$2 = 0,"",IF(E166 = "brutto",G166/1.21*(100-$M$2)/100,G166/1.21*(75)/100))</f>
        <v/>
      </c>
      <c r="I166" s="33" t="str">
        <f>IF(Tabulka36[[#This Row],[Sloupec9]] = "","",H166*1.21)</f>
        <v/>
      </c>
      <c r="J166" s="36"/>
      <c r="K166" s="34" t="str">
        <f>IF(H166 = "",IF(J166 = "","",G166*J166/1.21),IF(J166 = "","",H166*J166))</f>
        <v/>
      </c>
      <c r="L166" s="23" t="str">
        <f>IF(H166 = "",IF(J166 = "","",G166*J166),IF(J166 = "","",I166*J166))</f>
        <v/>
      </c>
      <c r="M166" s="51" t="str">
        <f>IF(F166 = "null","", F166)</f>
        <v/>
      </c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" customHeight="1">
      <c r="A167" s="52" t="s">
        <v>108</v>
      </c>
      <c r="B167" s="24">
        <v>336</v>
      </c>
      <c r="C167" s="29">
        <v>8595558303366</v>
      </c>
      <c r="D167" s="26">
        <v>16</v>
      </c>
      <c r="E167" s="27" t="s">
        <v>135</v>
      </c>
      <c r="F167" s="27" t="s">
        <v>198</v>
      </c>
      <c r="G167" s="32">
        <v>549</v>
      </c>
      <c r="H167" s="31" t="str">
        <f>IF($M$2 = 0,"",IF(E167 = "brutto",G167/1.21*(100-$M$2)/100,G167/1.21*(75)/100))</f>
        <v/>
      </c>
      <c r="I167" s="33" t="str">
        <f>IF(Tabulka36[[#This Row],[Sloupec9]] = "","",H167*1.21)</f>
        <v/>
      </c>
      <c r="J167" s="36"/>
      <c r="K167" s="34" t="str">
        <f>IF(H167 = "",IF(J167 = "","",G167*J167/1.21),IF(J167 = "","",H167*J167))</f>
        <v/>
      </c>
      <c r="L167" s="23" t="str">
        <f>IF(H167 = "",IF(J167 = "","",G167*J167),IF(J167 = "","",I167*J167))</f>
        <v/>
      </c>
      <c r="M167" s="51" t="str">
        <f>IF(F167 = "null","", F167)</f>
        <v/>
      </c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" customHeight="1">
      <c r="A168" s="52" t="s">
        <v>109</v>
      </c>
      <c r="B168" s="24">
        <v>362</v>
      </c>
      <c r="C168" s="29">
        <v>8595558303625</v>
      </c>
      <c r="D168" s="26">
        <v>6</v>
      </c>
      <c r="E168" s="27" t="s">
        <v>135</v>
      </c>
      <c r="F168" s="27" t="s">
        <v>198</v>
      </c>
      <c r="G168" s="32">
        <v>749</v>
      </c>
      <c r="H168" s="31" t="str">
        <f>IF($M$2 = 0,"",IF(E168 = "brutto",G168/1.21*(100-$M$2)/100,G168/1.21*(75)/100))</f>
        <v/>
      </c>
      <c r="I168" s="33" t="str">
        <f>IF(Tabulka36[[#This Row],[Sloupec9]] = "","",H168*1.21)</f>
        <v/>
      </c>
      <c r="J168" s="36"/>
      <c r="K168" s="34" t="str">
        <f>IF(H168 = "",IF(J168 = "","",G168*J168/1.21),IF(J168 = "","",H168*J168))</f>
        <v/>
      </c>
      <c r="L168" s="23" t="str">
        <f>IF(H168 = "",IF(J168 = "","",G168*J168),IF(J168 = "","",I168*J168))</f>
        <v/>
      </c>
      <c r="M168" s="51" t="str">
        <f>IF(F168 = "null","", F168)</f>
        <v/>
      </c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" customHeight="1">
      <c r="A169" s="52" t="s">
        <v>110</v>
      </c>
      <c r="B169" s="28">
        <v>163</v>
      </c>
      <c r="C169" s="29">
        <v>8595558301638</v>
      </c>
      <c r="D169" s="26">
        <v>12</v>
      </c>
      <c r="E169" s="27" t="s">
        <v>135</v>
      </c>
      <c r="F169" s="27" t="s">
        <v>198</v>
      </c>
      <c r="G169" s="32">
        <v>599</v>
      </c>
      <c r="H169" s="31" t="str">
        <f>IF($M$2 = 0,"",IF(E169 = "brutto",G169/1.21*(100-$M$2)/100,G169/1.21*(75)/100))</f>
        <v/>
      </c>
      <c r="I169" s="33" t="str">
        <f>IF(Tabulka36[[#This Row],[Sloupec9]] = "","",H169*1.21)</f>
        <v/>
      </c>
      <c r="J169" s="36"/>
      <c r="K169" s="34" t="str">
        <f>IF(H169 = "",IF(J169 = "","",G169*J169/1.21),IF(J169 = "","",H169*J169))</f>
        <v/>
      </c>
      <c r="L169" s="23" t="str">
        <f>IF(H169 = "",IF(J169 = "","",G169*J169),IF(J169 = "","",I169*J169))</f>
        <v/>
      </c>
      <c r="M169" s="51" t="str">
        <f>IF(F169 = "null","", F169)</f>
        <v/>
      </c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" customHeight="1">
      <c r="A170" s="52" t="s">
        <v>111</v>
      </c>
      <c r="B170" s="24">
        <v>273</v>
      </c>
      <c r="C170" s="29">
        <v>8595558302734</v>
      </c>
      <c r="D170" s="26">
        <v>6</v>
      </c>
      <c r="E170" s="27" t="s">
        <v>135</v>
      </c>
      <c r="F170" s="27" t="s">
        <v>198</v>
      </c>
      <c r="G170" s="32">
        <v>799</v>
      </c>
      <c r="H170" s="31" t="str">
        <f>IF($M$2 = 0,"",IF(E170 = "brutto",G170/1.21*(100-$M$2)/100,G170/1.21*(75)/100))</f>
        <v/>
      </c>
      <c r="I170" s="33" t="str">
        <f>IF(Tabulka36[[#This Row],[Sloupec9]] = "","",H170*1.21)</f>
        <v/>
      </c>
      <c r="J170" s="36"/>
      <c r="K170" s="34" t="str">
        <f>IF(H170 = "",IF(J170 = "","",G170*J170/1.21),IF(J170 = "","",H170*J170))</f>
        <v/>
      </c>
      <c r="L170" s="23" t="str">
        <f>IF(H170 = "",IF(J170 = "","",G170*J170),IF(J170 = "","",I170*J170))</f>
        <v/>
      </c>
      <c r="M170" s="51" t="str">
        <f>IF(F170 = "null","", F170)</f>
        <v/>
      </c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" customHeight="1">
      <c r="A171" s="52" t="s">
        <v>112</v>
      </c>
      <c r="B171" s="24">
        <v>110</v>
      </c>
      <c r="C171" s="29">
        <v>8595558301102</v>
      </c>
      <c r="D171" s="26">
        <v>6</v>
      </c>
      <c r="E171" s="27" t="s">
        <v>135</v>
      </c>
      <c r="F171" s="27" t="s">
        <v>198</v>
      </c>
      <c r="G171" s="32">
        <v>849</v>
      </c>
      <c r="H171" s="31" t="str">
        <f>IF($M$2 = 0,"",IF(E171 = "brutto",G171/1.21*(100-$M$2)/100,G171/1.21*(75)/100))</f>
        <v/>
      </c>
      <c r="I171" s="33" t="str">
        <f>IF(Tabulka36[[#This Row],[Sloupec9]] = "","",H171*1.21)</f>
        <v/>
      </c>
      <c r="J171" s="36"/>
      <c r="K171" s="34" t="str">
        <f>IF(H171 = "",IF(J171 = "","",G171*J171/1.21),IF(J171 = "","",H171*J171))</f>
        <v/>
      </c>
      <c r="L171" s="23" t="str">
        <f>IF(H171 = "",IF(J171 = "","",G171*J171),IF(J171 = "","",I171*J171))</f>
        <v/>
      </c>
      <c r="M171" s="51" t="str">
        <f>IF(F171 = "null","", F171)</f>
        <v/>
      </c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" customHeight="1">
      <c r="A172" s="52" t="s">
        <v>113</v>
      </c>
      <c r="B172" s="28">
        <v>377</v>
      </c>
      <c r="C172" s="29">
        <v>8595558303779</v>
      </c>
      <c r="D172" s="26">
        <v>6</v>
      </c>
      <c r="E172" s="27" t="s">
        <v>135</v>
      </c>
      <c r="F172" s="27" t="s">
        <v>232</v>
      </c>
      <c r="G172" s="32">
        <v>649</v>
      </c>
      <c r="H172" s="31" t="str">
        <f>IF($M$2 = 0,"",IF(E172 = "brutto",G172/1.21*(100-$M$2)/100,G172/1.21*(75)/100))</f>
        <v/>
      </c>
      <c r="I172" s="33" t="str">
        <f>IF(Tabulka36[[#This Row],[Sloupec9]] = "","",H172*1.21)</f>
        <v/>
      </c>
      <c r="J172" s="36"/>
      <c r="K172" s="34" t="str">
        <f>IF(H172 = "",IF(J172 = "","",G172*J172/1.21),IF(J172 = "","",H172*J172))</f>
        <v/>
      </c>
      <c r="L172" s="23" t="str">
        <f>IF(H172 = "",IF(J172 = "","",G172*J172),IF(J172 = "","",I172*J172))</f>
        <v/>
      </c>
      <c r="M172" s="51" t="str">
        <f>IF(F172 = "null","", F172)</f>
        <v>opět skladem 25.týden , novinka</v>
      </c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" customHeight="1">
      <c r="A173" s="52" t="s">
        <v>114</v>
      </c>
      <c r="B173" s="24">
        <v>233</v>
      </c>
      <c r="C173" s="29">
        <v>8595558302338</v>
      </c>
      <c r="D173" s="26">
        <v>6</v>
      </c>
      <c r="E173" s="27" t="s">
        <v>135</v>
      </c>
      <c r="F173" s="27" t="s">
        <v>198</v>
      </c>
      <c r="G173" s="32">
        <v>749</v>
      </c>
      <c r="H173" s="31" t="str">
        <f>IF($M$2 = 0,"",IF(E173 = "brutto",G173/1.21*(100-$M$2)/100,G173/1.21*(75)/100))</f>
        <v/>
      </c>
      <c r="I173" s="33" t="str">
        <f>IF(Tabulka36[[#This Row],[Sloupec9]] = "","",H173*1.21)</f>
        <v/>
      </c>
      <c r="J173" s="36"/>
      <c r="K173" s="34" t="str">
        <f>IF(H173 = "",IF(J173 = "","",G173*J173/1.21),IF(J173 = "","",H173*J173))</f>
        <v/>
      </c>
      <c r="L173" s="23" t="str">
        <f>IF(H173 = "",IF(J173 = "","",G173*J173),IF(J173 = "","",I173*J173))</f>
        <v/>
      </c>
      <c r="M173" s="51" t="str">
        <f>IF(F173 = "null","", F173)</f>
        <v/>
      </c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" customHeight="1">
      <c r="A174" s="52" t="s">
        <v>219</v>
      </c>
      <c r="B174" s="24">
        <v>389</v>
      </c>
      <c r="C174" s="29">
        <v>8595558303892</v>
      </c>
      <c r="D174" s="26">
        <v>12</v>
      </c>
      <c r="E174" s="27" t="s">
        <v>135</v>
      </c>
      <c r="F174" s="27" t="s">
        <v>198</v>
      </c>
      <c r="G174" s="32">
        <v>299</v>
      </c>
      <c r="H174" s="31" t="str">
        <f>IF($M$2 = 0,"",IF(E174 = "brutto",G174/1.21*(100-$M$2)/100,G174/1.21*(75)/100))</f>
        <v/>
      </c>
      <c r="I174" s="33" t="str">
        <f>IF(Tabulka36[[#This Row],[Sloupec9]] = "","",H174*1.21)</f>
        <v/>
      </c>
      <c r="J174" s="36"/>
      <c r="K174" s="34" t="str">
        <f>IF(H174 = "",IF(J174 = "","",G174*J174/1.21),IF(J174 = "","",H174*J174))</f>
        <v/>
      </c>
      <c r="L174" s="23" t="str">
        <f>IF(H174 = "",IF(J174 = "","",G174*J174),IF(J174 = "","",I174*J174))</f>
        <v/>
      </c>
      <c r="M174" s="51" t="str">
        <f>IF(F174 = "null","", F174)</f>
        <v/>
      </c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" customHeight="1">
      <c r="A175" s="52" t="s">
        <v>115</v>
      </c>
      <c r="B175" s="24">
        <v>310</v>
      </c>
      <c r="C175" s="29">
        <v>8595558303106</v>
      </c>
      <c r="D175" s="26">
        <v>6</v>
      </c>
      <c r="E175" s="27" t="s">
        <v>135</v>
      </c>
      <c r="F175" s="27" t="s">
        <v>198</v>
      </c>
      <c r="G175" s="32">
        <v>549</v>
      </c>
      <c r="H175" s="31" t="str">
        <f>IF($M$2 = 0,"",IF(E175 = "brutto",G175/1.21*(100-$M$2)/100,G175/1.21*(75)/100))</f>
        <v/>
      </c>
      <c r="I175" s="33" t="str">
        <f>IF(Tabulka36[[#This Row],[Sloupec9]] = "","",H175*1.21)</f>
        <v/>
      </c>
      <c r="J175" s="36"/>
      <c r="K175" s="34" t="str">
        <f>IF(H175 = "",IF(J175 = "","",G175*J175/1.21),IF(J175 = "","",H175*J175))</f>
        <v/>
      </c>
      <c r="L175" s="23" t="str">
        <f>IF(H175 = "",IF(J175 = "","",G175*J175),IF(J175 = "","",I175*J175))</f>
        <v/>
      </c>
      <c r="M175" s="51" t="str">
        <f>IF(F175 = "null","", F175)</f>
        <v/>
      </c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" customHeight="1">
      <c r="A176" s="52" t="s">
        <v>188</v>
      </c>
      <c r="B176" s="24">
        <v>196</v>
      </c>
      <c r="C176" s="29">
        <v>8595558301966</v>
      </c>
      <c r="D176" s="26">
        <v>36</v>
      </c>
      <c r="E176" s="27" t="s">
        <v>135</v>
      </c>
      <c r="F176" s="27" t="s">
        <v>198</v>
      </c>
      <c r="G176" s="32">
        <v>99</v>
      </c>
      <c r="H176" s="31" t="str">
        <f>IF($M$2 = 0,"",IF(E176 = "brutto",G176/1.21*(100-$M$2)/100,G176/1.21*(75)/100))</f>
        <v/>
      </c>
      <c r="I176" s="33" t="str">
        <f>IF(Tabulka36[[#This Row],[Sloupec9]] = "","",H176*1.21)</f>
        <v/>
      </c>
      <c r="J176" s="36"/>
      <c r="K176" s="34" t="str">
        <f>IF(H176 = "",IF(J176 = "","",G176*J176/1.21),IF(J176 = "","",H176*J176))</f>
        <v/>
      </c>
      <c r="L176" s="23" t="str">
        <f>IF(H176 = "",IF(J176 = "","",G176*J176),IF(J176 = "","",I176*J176))</f>
        <v/>
      </c>
      <c r="M176" s="51" t="str">
        <f>IF(F176 = "null","", F176)</f>
        <v/>
      </c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" customHeight="1">
      <c r="A177" s="52" t="s">
        <v>189</v>
      </c>
      <c r="B177" s="28">
        <v>197</v>
      </c>
      <c r="C177" s="29">
        <v>8595558301973</v>
      </c>
      <c r="D177" s="26">
        <v>36</v>
      </c>
      <c r="E177" s="27" t="s">
        <v>135</v>
      </c>
      <c r="F177" s="27" t="s">
        <v>198</v>
      </c>
      <c r="G177" s="32">
        <v>99</v>
      </c>
      <c r="H177" s="31" t="str">
        <f>IF($M$2 = 0,"",IF(E177 = "brutto",G177/1.21*(100-$M$2)/100,G177/1.21*(75)/100))</f>
        <v/>
      </c>
      <c r="I177" s="33" t="str">
        <f>IF(Tabulka36[[#This Row],[Sloupec9]] = "","",H177*1.21)</f>
        <v/>
      </c>
      <c r="J177" s="36"/>
      <c r="K177" s="34" t="str">
        <f>IF(H177 = "",IF(J177 = "","",G177*J177/1.21),IF(J177 = "","",H177*J177))</f>
        <v/>
      </c>
      <c r="L177" s="23" t="str">
        <f>IF(H177 = "",IF(J177 = "","",G177*J177),IF(J177 = "","",I177*J177))</f>
        <v/>
      </c>
      <c r="M177" s="51" t="str">
        <f>IF(F177 = "null","", F177)</f>
        <v/>
      </c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" customHeight="1">
      <c r="A178" s="52" t="s">
        <v>116</v>
      </c>
      <c r="B178" s="28">
        <v>232</v>
      </c>
      <c r="C178" s="29">
        <v>8595558302321</v>
      </c>
      <c r="D178" s="26">
        <v>6</v>
      </c>
      <c r="E178" s="27" t="s">
        <v>135</v>
      </c>
      <c r="F178" s="27" t="s">
        <v>198</v>
      </c>
      <c r="G178" s="32">
        <v>699</v>
      </c>
      <c r="H178" s="31" t="str">
        <f>IF($M$2 = 0,"",IF(E178 = "brutto",G178/1.21*(100-$M$2)/100,G178/1.21*(75)/100))</f>
        <v/>
      </c>
      <c r="I178" s="33" t="str">
        <f>IF(Tabulka36[[#This Row],[Sloupec9]] = "","",H178*1.21)</f>
        <v/>
      </c>
      <c r="J178" s="36"/>
      <c r="K178" s="34" t="str">
        <f>IF(H178 = "",IF(J178 = "","",G178*J178/1.21),IF(J178 = "","",H178*J178))</f>
        <v/>
      </c>
      <c r="L178" s="23" t="str">
        <f>IF(H178 = "",IF(J178 = "","",G178*J178),IF(J178 = "","",I178*J178))</f>
        <v/>
      </c>
      <c r="M178" s="51" t="str">
        <f>IF(F178 = "null","", F178)</f>
        <v/>
      </c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" customHeight="1">
      <c r="A179" s="52" t="s">
        <v>190</v>
      </c>
      <c r="B179" s="24">
        <v>259</v>
      </c>
      <c r="C179" s="29">
        <v>8595558302598</v>
      </c>
      <c r="D179" s="26">
        <v>5</v>
      </c>
      <c r="E179" s="27" t="s">
        <v>191</v>
      </c>
      <c r="F179" s="27" t="s">
        <v>221</v>
      </c>
      <c r="G179" s="32">
        <v>999</v>
      </c>
      <c r="H179" s="31" t="str">
        <f>IF($M$2 = 0,"",IF(E179 = "brutto",G179/1.21*(100-$M$2)/100,G179/1.21*(75)/100))</f>
        <v/>
      </c>
      <c r="I179" s="33" t="str">
        <f>IF(Tabulka36[[#This Row],[Sloupec9]] = "","",H179*1.21)</f>
        <v/>
      </c>
      <c r="J179" s="36"/>
      <c r="K179" s="34" t="str">
        <f>IF(H179 = "",IF(J179 = "","",G179*J179/1.21),IF(J179 = "","",H179*J179))</f>
        <v/>
      </c>
      <c r="L179" s="23" t="str">
        <f>IF(H179 = "",IF(J179 = "","",G179*J179),IF(J179 = "","",I179*J179))</f>
        <v/>
      </c>
      <c r="M179" s="51" t="str">
        <f>IF(F179 = "null","", F179)</f>
        <v xml:space="preserve">netto cena </v>
      </c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" customHeight="1">
      <c r="A180" s="52" t="s">
        <v>117</v>
      </c>
      <c r="B180" s="24">
        <v>65</v>
      </c>
      <c r="C180" s="29">
        <v>8595558300655</v>
      </c>
      <c r="D180" s="26">
        <v>10</v>
      </c>
      <c r="E180" s="27" t="s">
        <v>191</v>
      </c>
      <c r="F180" s="27" t="s">
        <v>221</v>
      </c>
      <c r="G180" s="32">
        <v>699</v>
      </c>
      <c r="H180" s="31" t="str">
        <f>IF($M$2 = 0,"",IF(E180 = "brutto",G180/1.21*(100-$M$2)/100,G180/1.21*(75)/100))</f>
        <v/>
      </c>
      <c r="I180" s="33" t="str">
        <f>IF(Tabulka36[[#This Row],[Sloupec9]] = "","",H180*1.21)</f>
        <v/>
      </c>
      <c r="J180" s="36"/>
      <c r="K180" s="34" t="str">
        <f>IF(H180 = "",IF(J180 = "","",G180*J180/1.21),IF(J180 = "","",H180*J180))</f>
        <v/>
      </c>
      <c r="L180" s="23" t="str">
        <f>IF(H180 = "",IF(J180 = "","",G180*J180),IF(J180 = "","",I180*J180))</f>
        <v/>
      </c>
      <c r="M180" s="51" t="str">
        <f>IF(F180 = "null","", F180)</f>
        <v xml:space="preserve">netto cena </v>
      </c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" customHeight="1">
      <c r="A181" s="52" t="s">
        <v>222</v>
      </c>
      <c r="B181" s="28">
        <v>108</v>
      </c>
      <c r="C181" s="29">
        <v>8595558301089</v>
      </c>
      <c r="D181" s="26">
        <v>6</v>
      </c>
      <c r="E181" s="27" t="s">
        <v>191</v>
      </c>
      <c r="F181" s="27" t="s">
        <v>221</v>
      </c>
      <c r="G181" s="32">
        <v>699</v>
      </c>
      <c r="H181" s="31" t="str">
        <f>IF($M$2 = 0,"",IF(E181 = "brutto",G181/1.21*(100-$M$2)/100,G181/1.21*(75)/100))</f>
        <v/>
      </c>
      <c r="I181" s="33" t="str">
        <f>IF(Tabulka36[[#This Row],[Sloupec9]] = "","",H181*1.21)</f>
        <v/>
      </c>
      <c r="J181" s="36"/>
      <c r="K181" s="34" t="str">
        <f>IF(H181 = "",IF(J181 = "","",G181*J181/1.21),IF(J181 = "","",H181*J181))</f>
        <v/>
      </c>
      <c r="L181" s="23" t="str">
        <f>IF(H181 = "",IF(J181 = "","",G181*J181),IF(J181 = "","",I181*J181))</f>
        <v/>
      </c>
      <c r="M181" s="51" t="str">
        <f>IF(F181 = "null","", F181)</f>
        <v xml:space="preserve">netto cena </v>
      </c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" customHeight="1">
      <c r="A182" s="52" t="s">
        <v>223</v>
      </c>
      <c r="B182" s="28">
        <v>198</v>
      </c>
      <c r="C182" s="29">
        <v>8595558301980</v>
      </c>
      <c r="D182" s="26">
        <v>5</v>
      </c>
      <c r="E182" s="27" t="s">
        <v>191</v>
      </c>
      <c r="F182" s="27" t="s">
        <v>221</v>
      </c>
      <c r="G182" s="32">
        <v>399</v>
      </c>
      <c r="H182" s="31" t="str">
        <f>IF($M$2 = 0,"",IF(E182 = "brutto",G182/1.21*(100-$M$2)/100,G182/1.21*(75)/100))</f>
        <v/>
      </c>
      <c r="I182" s="33" t="str">
        <f>IF(Tabulka36[[#This Row],[Sloupec9]] = "","",H182*1.21)</f>
        <v/>
      </c>
      <c r="J182" s="36"/>
      <c r="K182" s="34" t="str">
        <f>IF(H182 = "",IF(J182 = "","",G182*J182/1.21),IF(J182 = "","",H182*J182))</f>
        <v/>
      </c>
      <c r="L182" s="23" t="str">
        <f>IF(H182 = "",IF(J182 = "","",G182*J182),IF(J182 = "","",I182*J182))</f>
        <v/>
      </c>
      <c r="M182" s="51" t="str">
        <f>IF(F182 = "null","", F182)</f>
        <v xml:space="preserve">netto cena </v>
      </c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" customHeight="1">
      <c r="A183" s="52" t="s">
        <v>224</v>
      </c>
      <c r="B183" s="28">
        <v>156</v>
      </c>
      <c r="C183" s="29">
        <v>8595558301560</v>
      </c>
      <c r="D183" s="26">
        <v>6</v>
      </c>
      <c r="E183" s="27" t="s">
        <v>191</v>
      </c>
      <c r="F183" s="27" t="s">
        <v>221</v>
      </c>
      <c r="G183" s="32">
        <v>499</v>
      </c>
      <c r="H183" s="31" t="str">
        <f>IF($M$2 = 0,"",IF(E183 = "brutto",G183/1.21*(100-$M$2)/100,G183/1.21*(75)/100))</f>
        <v/>
      </c>
      <c r="I183" s="33" t="str">
        <f>IF(Tabulka36[[#This Row],[Sloupec9]] = "","",H183*1.21)</f>
        <v/>
      </c>
      <c r="J183" s="36"/>
      <c r="K183" s="34" t="str">
        <f>IF(H183 = "",IF(J183 = "","",G183*J183/1.21),IF(J183 = "","",H183*J183))</f>
        <v/>
      </c>
      <c r="L183" s="23" t="str">
        <f>IF(H183 = "",IF(J183 = "","",G183*J183),IF(J183 = "","",I183*J183))</f>
        <v/>
      </c>
      <c r="M183" s="51" t="str">
        <f>IF(F183 = "null","", F183)</f>
        <v xml:space="preserve">netto cena </v>
      </c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" customHeight="1">
      <c r="A184" s="52" t="s">
        <v>192</v>
      </c>
      <c r="B184" s="28">
        <v>225</v>
      </c>
      <c r="C184" s="29">
        <v>8595558302253</v>
      </c>
      <c r="D184" s="26">
        <v>6</v>
      </c>
      <c r="E184" s="27" t="s">
        <v>191</v>
      </c>
      <c r="F184" s="27" t="s">
        <v>221</v>
      </c>
      <c r="G184" s="32">
        <v>999</v>
      </c>
      <c r="H184" s="31" t="str">
        <f>IF($M$2 = 0,"",IF(E184 = "brutto",G184/1.21*(100-$M$2)/100,G184/1.21*(75)/100))</f>
        <v/>
      </c>
      <c r="I184" s="33" t="str">
        <f>IF(Tabulka36[[#This Row],[Sloupec9]] = "","",H184*1.21)</f>
        <v/>
      </c>
      <c r="J184" s="36"/>
      <c r="K184" s="34" t="str">
        <f>IF(H184 = "",IF(J184 = "","",G184*J184/1.21),IF(J184 = "","",H184*J184))</f>
        <v/>
      </c>
      <c r="L184" s="23" t="str">
        <f>IF(H184 = "",IF(J184 = "","",G184*J184),IF(J184 = "","",I184*J184))</f>
        <v/>
      </c>
      <c r="M184" s="51" t="str">
        <f>IF(F184 = "null","", F184)</f>
        <v xml:space="preserve">netto cena </v>
      </c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" customHeight="1">
      <c r="A185" s="52" t="s">
        <v>193</v>
      </c>
      <c r="B185" s="28">
        <v>341</v>
      </c>
      <c r="C185" s="29">
        <v>8595558303410</v>
      </c>
      <c r="D185" s="26">
        <v>20</v>
      </c>
      <c r="E185" s="27" t="s">
        <v>191</v>
      </c>
      <c r="F185" s="27" t="s">
        <v>220</v>
      </c>
      <c r="G185" s="32">
        <v>449</v>
      </c>
      <c r="H185" s="31" t="str">
        <f>IF($M$2 = 0,"",IF(E185 = "brutto",G185/1.21*(100-$M$2)/100,G185/1.21*(75)/100))</f>
        <v/>
      </c>
      <c r="I185" s="33" t="str">
        <f>IF(Tabulka36[[#This Row],[Sloupec9]] = "","",H185*1.21)</f>
        <v/>
      </c>
      <c r="J185" s="36"/>
      <c r="K185" s="34" t="str">
        <f>IF(H185 = "",IF(J185 = "","",G185*J185/1.21),IF(J185 = "","",H185*J185))</f>
        <v/>
      </c>
      <c r="L185" s="23" t="str">
        <f>IF(H185 = "",IF(J185 = "","",G185*J185),IF(J185 = "","",I185*J185))</f>
        <v/>
      </c>
      <c r="M185" s="51" t="str">
        <f>IF(F185 = "null","", F185)</f>
        <v>netto cena , novinka</v>
      </c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" customHeight="1">
      <c r="A186" s="52" t="s">
        <v>194</v>
      </c>
      <c r="B186" s="28">
        <v>342</v>
      </c>
      <c r="C186" s="29">
        <v>8595558303427</v>
      </c>
      <c r="D186" s="26">
        <v>20</v>
      </c>
      <c r="E186" s="27" t="s">
        <v>191</v>
      </c>
      <c r="F186" s="27" t="s">
        <v>220</v>
      </c>
      <c r="G186" s="32">
        <v>349</v>
      </c>
      <c r="H186" s="31" t="str">
        <f>IF($M$2 = 0,"",IF(E186 = "brutto",G186/1.21*(100-$M$2)/100,G186/1.21*(75)/100))</f>
        <v/>
      </c>
      <c r="I186" s="33" t="str">
        <f>IF(Tabulka36[[#This Row],[Sloupec9]] = "","",H186*1.21)</f>
        <v/>
      </c>
      <c r="J186" s="36"/>
      <c r="K186" s="34" t="str">
        <f>IF(H186 = "",IF(J186 = "","",G186*J186/1.21),IF(J186 = "","",H186*J186))</f>
        <v/>
      </c>
      <c r="L186" s="23" t="str">
        <f>IF(H186 = "",IF(J186 = "","",G186*J186),IF(J186 = "","",I186*J186))</f>
        <v/>
      </c>
      <c r="M186" s="51" t="str">
        <f>IF(F186 = "null","", F186)</f>
        <v>netto cena , novinka</v>
      </c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" customHeight="1">
      <c r="A187" s="52" t="s">
        <v>195</v>
      </c>
      <c r="B187" s="28">
        <v>330</v>
      </c>
      <c r="C187" s="29">
        <v>8595558303304</v>
      </c>
      <c r="D187" s="26">
        <v>12</v>
      </c>
      <c r="E187" s="27" t="s">
        <v>191</v>
      </c>
      <c r="F187" s="27" t="s">
        <v>221</v>
      </c>
      <c r="G187" s="32">
        <v>499</v>
      </c>
      <c r="H187" s="31" t="str">
        <f>IF($M$2 = 0,"",IF(E187 = "brutto",G187/1.21*(100-$M$2)/100,G187/1.21*(75)/100))</f>
        <v/>
      </c>
      <c r="I187" s="33" t="str">
        <f>IF(Tabulka36[[#This Row],[Sloupec9]] = "","",H187*1.21)</f>
        <v/>
      </c>
      <c r="J187" s="36"/>
      <c r="K187" s="34" t="str">
        <f>IF(H187 = "",IF(J187 = "","",G187*J187/1.21),IF(J187 = "","",H187*J187))</f>
        <v/>
      </c>
      <c r="L187" s="23" t="str">
        <f>IF(H187 = "",IF(J187 = "","",G187*J187),IF(J187 = "","",I187*J187))</f>
        <v/>
      </c>
      <c r="M187" s="51" t="str">
        <f>IF(F187 = "null","", F187)</f>
        <v xml:space="preserve">netto cena </v>
      </c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" customHeight="1">
      <c r="A188" s="52" t="s">
        <v>196</v>
      </c>
      <c r="B188" s="28">
        <v>366</v>
      </c>
      <c r="C188" s="29">
        <v>8595558303663</v>
      </c>
      <c r="D188" s="26">
        <v>12</v>
      </c>
      <c r="E188" s="27" t="s">
        <v>191</v>
      </c>
      <c r="F188" s="27" t="s">
        <v>220</v>
      </c>
      <c r="G188" s="32">
        <v>499</v>
      </c>
      <c r="H188" s="31" t="str">
        <f>IF($M$2 = 0,"",IF(E188 = "brutto",G188/1.21*(100-$M$2)/100,G188/1.21*(75)/100))</f>
        <v/>
      </c>
      <c r="I188" s="33" t="str">
        <f>IF(Tabulka36[[#This Row],[Sloupec9]] = "","",H188*1.21)</f>
        <v/>
      </c>
      <c r="J188" s="36"/>
      <c r="K188" s="34" t="str">
        <f>IF(H188 = "",IF(J188 = "","",G188*J188/1.21),IF(J188 = "","",H188*J188))</f>
        <v/>
      </c>
      <c r="L188" s="23" t="str">
        <f>IF(H188 = "",IF(J188 = "","",G188*J188),IF(J188 = "","",I188*J188))</f>
        <v/>
      </c>
      <c r="M188" s="51" t="str">
        <f>IF(F188 = "null","", F188)</f>
        <v>netto cena , novinka</v>
      </c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" customHeight="1">
      <c r="A189" s="52" t="s">
        <v>197</v>
      </c>
      <c r="B189" s="28">
        <v>293</v>
      </c>
      <c r="C189" s="29">
        <v>8595558302932</v>
      </c>
      <c r="D189" s="26">
        <v>6</v>
      </c>
      <c r="E189" s="27" t="s">
        <v>191</v>
      </c>
      <c r="F189" s="27" t="s">
        <v>221</v>
      </c>
      <c r="G189" s="27">
        <v>499</v>
      </c>
      <c r="H189" s="57" t="str">
        <f>IF($M$2 = 0,"",IF(E189 = "brutto",G189/1.21*(100-$M$2)/100,G189/1.21*(75)/100))</f>
        <v/>
      </c>
      <c r="I189" s="58" t="str">
        <f>IF(Tabulka36[[#This Row],[Sloupec9]] = "","",H189*1.21)</f>
        <v/>
      </c>
      <c r="J189" s="36"/>
      <c r="K189" s="34" t="str">
        <f>IF(H189 = "",IF(J189 = "","",G189*J189/1.21),IF(J189 = "","",H189*J189))</f>
        <v/>
      </c>
      <c r="L189" s="23" t="str">
        <f>IF(H189 = "",IF(J189 = "","",G189*J189),IF(J189 = "","",I189*J189))</f>
        <v/>
      </c>
      <c r="M189" s="51" t="str">
        <f>IF(F189 = "null","", F189)</f>
        <v xml:space="preserve">netto cena </v>
      </c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" customHeight="1">
      <c r="A190" s="52" t="s">
        <v>119</v>
      </c>
      <c r="B190" s="28">
        <v>823</v>
      </c>
      <c r="C190" s="29" t="s">
        <v>198</v>
      </c>
      <c r="D190" s="26">
        <v>1</v>
      </c>
      <c r="E190" s="27" t="s">
        <v>191</v>
      </c>
      <c r="F190" s="27" t="s">
        <v>220</v>
      </c>
      <c r="G190" s="27">
        <v>249</v>
      </c>
      <c r="H190" s="57" t="str">
        <f>IF($M$2 = 0,"",IF(E190 = "brutto",G190/1.21*(100-$M$2)/100,G190/1.21*(75)/100))</f>
        <v/>
      </c>
      <c r="I190" s="58" t="str">
        <f>IF(Tabulka36[[#This Row],[Sloupec9]] = "","",H190*1.21)</f>
        <v/>
      </c>
      <c r="J190" s="36"/>
      <c r="K190" s="34" t="str">
        <f>IF(H190 = "",IF(J190 = "","",G190*J190/1.21),IF(J190 = "","",H190*J190))</f>
        <v/>
      </c>
      <c r="L190" s="23" t="str">
        <f>IF(H190 = "",IF(J190 = "","",G190*J190),IF(J190 = "","",I190*J190))</f>
        <v/>
      </c>
      <c r="M190" s="51" t="str">
        <f>IF(F190 = "null","", F190)</f>
        <v>netto cena , novinka</v>
      </c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" customHeight="1">
      <c r="A191" s="52" t="s">
        <v>118</v>
      </c>
      <c r="B191" s="28">
        <v>824</v>
      </c>
      <c r="C191" s="29">
        <v>613464422150</v>
      </c>
      <c r="D191" s="26">
        <v>37</v>
      </c>
      <c r="E191" s="27" t="s">
        <v>191</v>
      </c>
      <c r="F191" s="27" t="s">
        <v>220</v>
      </c>
      <c r="G191" s="27">
        <v>299</v>
      </c>
      <c r="H191" s="57" t="str">
        <f>IF($M$2 = 0,"",IF(E191 = "brutto",G191/1.21*(100-$M$2)/100,G191/1.21*(75)/100))</f>
        <v/>
      </c>
      <c r="I191" s="58" t="str">
        <f>IF(Tabulka36[[#This Row],[Sloupec9]] = "","",H191*1.21)</f>
        <v/>
      </c>
      <c r="J191" s="36"/>
      <c r="K191" s="34" t="str">
        <f>IF(H191 = "",IF(J191 = "","",G191*J191/1.21),IF(J191 = "","",H191*J191))</f>
        <v/>
      </c>
      <c r="L191" s="23" t="str">
        <f>IF(H191 = "",IF(J191 = "","",G191*J191),IF(J191 = "","",I191*J191))</f>
        <v/>
      </c>
      <c r="M191" s="51" t="str">
        <f>IF(F191 = "null","", F191)</f>
        <v>netto cena , novinka</v>
      </c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" customHeight="1">
      <c r="A192" s="52" t="s">
        <v>199</v>
      </c>
      <c r="B192" s="28">
        <v>242</v>
      </c>
      <c r="C192" s="29">
        <v>8595558302420</v>
      </c>
      <c r="D192" s="26">
        <v>4</v>
      </c>
      <c r="E192" s="27" t="s">
        <v>191</v>
      </c>
      <c r="F192" s="27" t="s">
        <v>207</v>
      </c>
      <c r="G192" s="32">
        <v>1399</v>
      </c>
      <c r="H192" s="31" t="str">
        <f>IF($M$2 = 0,"",IF(E192 = "brutto",G192/1.21*(100-$M$2)/100,G192/1.21*(75)/100))</f>
        <v/>
      </c>
      <c r="I192" s="33" t="str">
        <f>IF(Tabulka36[[#This Row],[Sloupec9]] = "","",H192*1.21)</f>
        <v/>
      </c>
      <c r="J192" s="36"/>
      <c r="K192" s="34" t="str">
        <f>IF(H192 = "",IF(J192 = "","",G192*J192/1.21),IF(J192 = "","",H192*J192))</f>
        <v/>
      </c>
      <c r="L192" s="23" t="str">
        <f>IF(H192 = "",IF(J192 = "","",G192*J192),IF(J192 = "","",I192*J192))</f>
        <v/>
      </c>
      <c r="M192" s="51" t="str">
        <f>IF(F192 = "null","", F192)</f>
        <v xml:space="preserve">poslední kusy </v>
      </c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" customHeight="1">
      <c r="A193" s="52" t="s">
        <v>120</v>
      </c>
      <c r="B193" s="28">
        <v>308</v>
      </c>
      <c r="C193" s="29">
        <v>8595558303083</v>
      </c>
      <c r="D193" s="26">
        <v>6</v>
      </c>
      <c r="E193" s="27" t="s">
        <v>191</v>
      </c>
      <c r="F193" s="27" t="s">
        <v>221</v>
      </c>
      <c r="G193" s="32">
        <v>699</v>
      </c>
      <c r="H193" s="31" t="str">
        <f>IF($M$2 = 0,"",IF(E193 = "brutto",G193/1.21*(100-$M$2)/100,G193/1.21*(75)/100))</f>
        <v/>
      </c>
      <c r="I193" s="33" t="str">
        <f>IF(Tabulka36[[#This Row],[Sloupec9]] = "","",H193*1.21)</f>
        <v/>
      </c>
      <c r="J193" s="36"/>
      <c r="K193" s="34" t="str">
        <f>IF(H193 = "",IF(J193 = "","",G193*J193/1.21),IF(J193 = "","",H193*J193))</f>
        <v/>
      </c>
      <c r="L193" s="23" t="str">
        <f>IF(H193 = "",IF(J193 = "","",G193*J193),IF(J193 = "","",I193*J193))</f>
        <v/>
      </c>
      <c r="M193" s="51" t="str">
        <f>IF(F193 = "null","", F193)</f>
        <v xml:space="preserve">netto cena </v>
      </c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" customHeight="1">
      <c r="A194" s="52" t="s">
        <v>121</v>
      </c>
      <c r="B194" s="24">
        <v>261</v>
      </c>
      <c r="C194" s="29">
        <v>91037843753</v>
      </c>
      <c r="D194" s="26">
        <v>8</v>
      </c>
      <c r="E194" s="27" t="s">
        <v>191</v>
      </c>
      <c r="F194" s="27" t="s">
        <v>221</v>
      </c>
      <c r="G194" s="32">
        <v>399</v>
      </c>
      <c r="H194" s="31" t="str">
        <f>IF($M$2 = 0,"",IF(E194 = "brutto",G194/1.21*(100-$M$2)/100,G194/1.21*(75)/100))</f>
        <v/>
      </c>
      <c r="I194" s="33" t="str">
        <f>IF(Tabulka36[[#This Row],[Sloupec9]] = "","",H194*1.21)</f>
        <v/>
      </c>
      <c r="J194" s="36"/>
      <c r="K194" s="34" t="str">
        <f>IF(H194 = "",IF(J194 = "","",G194*J194/1.21),IF(J194 = "","",H194*J194))</f>
        <v/>
      </c>
      <c r="L194" s="23" t="str">
        <f>IF(H194 = "",IF(J194 = "","",G194*J194),IF(J194 = "","",I194*J194))</f>
        <v/>
      </c>
      <c r="M194" s="51" t="str">
        <f>IF(F194 = "null","", F194)</f>
        <v xml:space="preserve">netto cena </v>
      </c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" customHeight="1">
      <c r="A195" s="52" t="s">
        <v>122</v>
      </c>
      <c r="B195" s="24">
        <v>263</v>
      </c>
      <c r="C195" s="29">
        <v>91037843746</v>
      </c>
      <c r="D195" s="26">
        <v>8</v>
      </c>
      <c r="E195" s="27" t="s">
        <v>191</v>
      </c>
      <c r="F195" s="27" t="s">
        <v>221</v>
      </c>
      <c r="G195" s="32">
        <v>399</v>
      </c>
      <c r="H195" s="31" t="str">
        <f>IF($M$2 = 0,"",IF(E195 = "brutto",G195/1.21*(100-$M$2)/100,G195/1.21*(75)/100))</f>
        <v/>
      </c>
      <c r="I195" s="33" t="str">
        <f>IF(Tabulka36[[#This Row],[Sloupec9]] = "","",H195*1.21)</f>
        <v/>
      </c>
      <c r="J195" s="36"/>
      <c r="K195" s="34" t="str">
        <f>IF(H195 = "",IF(J195 = "","",G195*J195/1.21),IF(J195 = "","",H195*J195))</f>
        <v/>
      </c>
      <c r="L195" s="23" t="str">
        <f>IF(H195 = "",IF(J195 = "","",G195*J195),IF(J195 = "","",I195*J195))</f>
        <v/>
      </c>
      <c r="M195" s="51" t="str">
        <f>IF(F195 = "null","", F195)</f>
        <v xml:space="preserve">netto cena </v>
      </c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" customHeight="1">
      <c r="A196" s="52" t="s">
        <v>123</v>
      </c>
      <c r="B196" s="24">
        <v>262</v>
      </c>
      <c r="C196" s="29">
        <v>91037843739</v>
      </c>
      <c r="D196" s="26">
        <v>8</v>
      </c>
      <c r="E196" s="27" t="s">
        <v>191</v>
      </c>
      <c r="F196" s="27" t="s">
        <v>221</v>
      </c>
      <c r="G196" s="32">
        <v>399</v>
      </c>
      <c r="H196" s="31" t="str">
        <f>IF($M$2 = 0,"",IF(E196 = "brutto",G196/1.21*(100-$M$2)/100,G196/1.21*(75)/100))</f>
        <v/>
      </c>
      <c r="I196" s="33" t="str">
        <f>IF(Tabulka36[[#This Row],[Sloupec9]] = "","",H196*1.21)</f>
        <v/>
      </c>
      <c r="J196" s="36"/>
      <c r="K196" s="34" t="str">
        <f>IF(H196 = "",IF(J196 = "","",G196*J196/1.21),IF(J196 = "","",H196*J196))</f>
        <v/>
      </c>
      <c r="L196" s="23" t="str">
        <f>IF(H196 = "",IF(J196 = "","",G196*J196),IF(J196 = "","",I196*J196))</f>
        <v/>
      </c>
      <c r="M196" s="51" t="str">
        <f>IF(F196 = "null","", F196)</f>
        <v xml:space="preserve">netto cena </v>
      </c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" customHeight="1">
      <c r="A197" s="52" t="s">
        <v>124</v>
      </c>
      <c r="B197" s="24">
        <v>95</v>
      </c>
      <c r="C197" s="29">
        <v>8595558300952</v>
      </c>
      <c r="D197" s="26">
        <v>6</v>
      </c>
      <c r="E197" s="27" t="s">
        <v>191</v>
      </c>
      <c r="F197" s="27" t="s">
        <v>221</v>
      </c>
      <c r="G197" s="32">
        <v>999</v>
      </c>
      <c r="H197" s="31" t="str">
        <f>IF($M$2 = 0,"",IF(E197 = "brutto",G197/1.21*(100-$M$2)/100,G197/1.21*(75)/100))</f>
        <v/>
      </c>
      <c r="I197" s="33" t="str">
        <f>IF(Tabulka36[[#This Row],[Sloupec9]] = "","",H197*1.21)</f>
        <v/>
      </c>
      <c r="J197" s="36"/>
      <c r="K197" s="34" t="str">
        <f>IF(H197 = "",IF(J197 = "","",G197*J197/1.21),IF(J197 = "","",H197*J197))</f>
        <v/>
      </c>
      <c r="L197" s="23" t="str">
        <f>IF(H197 = "",IF(J197 = "","",G197*J197),IF(J197 = "","",I197*J197))</f>
        <v/>
      </c>
      <c r="M197" s="51" t="str">
        <f>IF(F197 = "null","", F197)</f>
        <v xml:space="preserve">netto cena </v>
      </c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" customHeight="1">
      <c r="A198" s="52" t="s">
        <v>125</v>
      </c>
      <c r="B198" s="28">
        <v>301</v>
      </c>
      <c r="C198" s="29">
        <v>8595558303014</v>
      </c>
      <c r="D198" s="26">
        <v>6</v>
      </c>
      <c r="E198" s="27" t="s">
        <v>191</v>
      </c>
      <c r="F198" s="27" t="s">
        <v>221</v>
      </c>
      <c r="G198" s="32">
        <v>999</v>
      </c>
      <c r="H198" s="31" t="str">
        <f>IF($M$2 = 0,"",IF(E198 = "brutto",G198/1.21*(100-$M$2)/100,G198/1.21*(75)/100))</f>
        <v/>
      </c>
      <c r="I198" s="33" t="str">
        <f>IF(Tabulka36[[#This Row],[Sloupec9]] = "","",H198*1.21)</f>
        <v/>
      </c>
      <c r="J198" s="36"/>
      <c r="K198" s="34" t="str">
        <f>IF(H198 = "",IF(J198 = "","",G198*J198/1.21),IF(J198 = "","",H198*J198))</f>
        <v/>
      </c>
      <c r="L198" s="23" t="str">
        <f>IF(H198 = "",IF(J198 = "","",G198*J198),IF(J198 = "","",I198*J198))</f>
        <v/>
      </c>
      <c r="M198" s="51" t="str">
        <f>IF(F198 = "null","", F198)</f>
        <v xml:space="preserve">netto cena </v>
      </c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" customHeight="1">
      <c r="A199" s="52" t="s">
        <v>233</v>
      </c>
      <c r="B199" s="24">
        <v>347</v>
      </c>
      <c r="C199" s="29">
        <v>8595558303472</v>
      </c>
      <c r="D199" s="26">
        <v>12</v>
      </c>
      <c r="E199" s="27" t="s">
        <v>191</v>
      </c>
      <c r="F199" s="27" t="s">
        <v>221</v>
      </c>
      <c r="G199" s="32">
        <v>299</v>
      </c>
      <c r="H199" s="31" t="str">
        <f>IF($M$2 = 0,"",IF(E199 = "brutto",G199/1.21*(100-$M$2)/100,G199/1.21*(75)/100))</f>
        <v/>
      </c>
      <c r="I199" s="33" t="str">
        <f>IF(Tabulka36[[#This Row],[Sloupec9]] = "","",H199*1.21)</f>
        <v/>
      </c>
      <c r="J199" s="36"/>
      <c r="K199" s="34" t="str">
        <f>IF(H199 = "",IF(J199 = "","",G199*J199/1.21),IF(J199 = "","",H199*J199))</f>
        <v/>
      </c>
      <c r="L199" s="23" t="str">
        <f>IF(H199 = "",IF(J199 = "","",G199*J199),IF(J199 = "","",I199*J199))</f>
        <v/>
      </c>
      <c r="M199" s="51" t="str">
        <f>IF(F199 = "null","", F199)</f>
        <v xml:space="preserve">netto cena </v>
      </c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" customHeight="1">
      <c r="A200" s="52" t="s">
        <v>126</v>
      </c>
      <c r="B200" s="24">
        <v>215</v>
      </c>
      <c r="C200" s="29">
        <v>8595558302154</v>
      </c>
      <c r="D200" s="26">
        <v>4</v>
      </c>
      <c r="E200" s="27" t="s">
        <v>191</v>
      </c>
      <c r="F200" s="27" t="s">
        <v>221</v>
      </c>
      <c r="G200" s="27">
        <v>1399</v>
      </c>
      <c r="H200" s="57" t="str">
        <f>IF($M$2 = 0,"",IF(E200 = "brutto",G200/1.21*(100-$M$2)/100,G200/1.21*(75)/100))</f>
        <v/>
      </c>
      <c r="I200" s="58" t="str">
        <f>IF(Tabulka36[[#This Row],[Sloupec9]] = "","",H200*1.21)</f>
        <v/>
      </c>
      <c r="J200" s="36"/>
      <c r="K200" s="34" t="str">
        <f>IF(H200 = "",IF(J200 = "","",G200*J200/1.21),IF(J200 = "","",H200*J200))</f>
        <v/>
      </c>
      <c r="L200" s="23" t="str">
        <f>IF(H200 = "",IF(J200 = "","",G200*J200),IF(J200 = "","",I200*J200))</f>
        <v/>
      </c>
      <c r="M200" s="51" t="str">
        <f>IF(F200 = "null","", F200)</f>
        <v xml:space="preserve">netto cena </v>
      </c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" customHeight="1">
      <c r="A201" s="52" t="s">
        <v>127</v>
      </c>
      <c r="B201" s="28">
        <v>367</v>
      </c>
      <c r="C201" s="29">
        <v>8595558303670</v>
      </c>
      <c r="D201" s="26">
        <v>6</v>
      </c>
      <c r="E201" s="27" t="s">
        <v>191</v>
      </c>
      <c r="F201" s="27" t="s">
        <v>221</v>
      </c>
      <c r="G201" s="32">
        <v>799</v>
      </c>
      <c r="H201" s="31" t="str">
        <f>IF($M$2 = 0,"",IF(E201 = "brutto",G201/1.21*(100-$M$2)/100,G201/1.21*(75)/100))</f>
        <v/>
      </c>
      <c r="I201" s="33" t="str">
        <f>IF(Tabulka36[[#This Row],[Sloupec9]] = "","",H201*1.21)</f>
        <v/>
      </c>
      <c r="J201" s="36"/>
      <c r="K201" s="34" t="str">
        <f>IF(H201 = "",IF(J201 = "","",G201*J201/1.21),IF(J201 = "","",H201*J201))</f>
        <v/>
      </c>
      <c r="L201" s="23" t="str">
        <f>IF(H201 = "",IF(J201 = "","",G201*J201),IF(J201 = "","",I201*J201))</f>
        <v/>
      </c>
      <c r="M201" s="51" t="str">
        <f>IF(F201 = "null","", F201)</f>
        <v xml:space="preserve">netto cena </v>
      </c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" customHeight="1">
      <c r="A202" s="52" t="s">
        <v>128</v>
      </c>
      <c r="B202" s="28">
        <v>46</v>
      </c>
      <c r="C202" s="29">
        <v>8595558302246</v>
      </c>
      <c r="D202" s="26">
        <v>5</v>
      </c>
      <c r="E202" s="27" t="s">
        <v>191</v>
      </c>
      <c r="F202" s="27" t="s">
        <v>221</v>
      </c>
      <c r="G202" s="32">
        <v>1199</v>
      </c>
      <c r="H202" s="31" t="str">
        <f>IF($M$2 = 0,"",IF(E202 = "brutto",G202/1.21*(100-$M$2)/100,G202/1.21*(75)/100))</f>
        <v/>
      </c>
      <c r="I202" s="33" t="str">
        <f>IF(Tabulka36[[#This Row],[Sloupec9]] = "","",H202*1.21)</f>
        <v/>
      </c>
      <c r="J202" s="36"/>
      <c r="K202" s="34" t="str">
        <f>IF(H202 = "",IF(J202 = "","",G202*J202/1.21),IF(J202 = "","",H202*J202))</f>
        <v/>
      </c>
      <c r="L202" s="23" t="str">
        <f>IF(H202 = "",IF(J202 = "","",G202*J202),IF(J202 = "","",I202*J202))</f>
        <v/>
      </c>
      <c r="M202" s="51" t="str">
        <f>IF(F202 = "null","", F202)</f>
        <v xml:space="preserve">netto cena </v>
      </c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" customHeight="1">
      <c r="A203" s="52" t="s">
        <v>225</v>
      </c>
      <c r="B203" s="24">
        <v>378</v>
      </c>
      <c r="C203" s="29">
        <v>8595558303786</v>
      </c>
      <c r="D203" s="26">
        <v>5</v>
      </c>
      <c r="E203" s="27" t="s">
        <v>191</v>
      </c>
      <c r="F203" s="27" t="s">
        <v>220</v>
      </c>
      <c r="G203" s="32">
        <v>799</v>
      </c>
      <c r="H203" s="31" t="str">
        <f>IF($M$2 = 0,"",IF(E203 = "brutto",G203/1.21*(100-$M$2)/100,G203/1.21*(75)/100))</f>
        <v/>
      </c>
      <c r="I203" s="33" t="str">
        <f>IF(Tabulka36[[#This Row],[Sloupec9]] = "","",H203*1.21)</f>
        <v/>
      </c>
      <c r="J203" s="36"/>
      <c r="K203" s="34" t="str">
        <f>IF(H203 = "",IF(J203 = "","",G203*J203/1.21),IF(J203 = "","",H203*J203))</f>
        <v/>
      </c>
      <c r="L203" s="23" t="str">
        <f>IF(H203 = "",IF(J203 = "","",G203*J203),IF(J203 = "","",I203*J203))</f>
        <v/>
      </c>
      <c r="M203" s="51" t="str">
        <f>IF(F203 = "null","", F203)</f>
        <v>netto cena , novinka</v>
      </c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" customHeight="1">
      <c r="A204" s="52" t="s">
        <v>129</v>
      </c>
      <c r="B204" s="24">
        <v>50</v>
      </c>
      <c r="C204" s="29">
        <v>8595558300501</v>
      </c>
      <c r="D204" s="26">
        <v>6</v>
      </c>
      <c r="E204" s="27" t="s">
        <v>191</v>
      </c>
      <c r="F204" s="27" t="s">
        <v>221</v>
      </c>
      <c r="G204" s="32">
        <v>999</v>
      </c>
      <c r="H204" s="31" t="str">
        <f>IF($M$2 = 0,"",IF(E204 = "brutto",G204/1.21*(100-$M$2)/100,G204/1.21*(75)/100))</f>
        <v/>
      </c>
      <c r="I204" s="33" t="str">
        <f>IF(Tabulka36[[#This Row],[Sloupec9]] = "","",H204*1.21)</f>
        <v/>
      </c>
      <c r="J204" s="36"/>
      <c r="K204" s="34" t="str">
        <f>IF(H204 = "",IF(J204 = "","",G204*J204/1.21),IF(J204 = "","",H204*J204))</f>
        <v/>
      </c>
      <c r="L204" s="23" t="str">
        <f>IF(H204 = "",IF(J204 = "","",G204*J204),IF(J204 = "","",I204*J204))</f>
        <v/>
      </c>
      <c r="M204" s="51" t="str">
        <f>IF(F204 = "null","", F204)</f>
        <v xml:space="preserve">netto cena </v>
      </c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" customHeight="1">
      <c r="A205" s="52" t="s">
        <v>130</v>
      </c>
      <c r="B205" s="24">
        <v>296</v>
      </c>
      <c r="C205" s="29">
        <v>8595558302963</v>
      </c>
      <c r="D205" s="26">
        <v>6</v>
      </c>
      <c r="E205" s="27" t="s">
        <v>191</v>
      </c>
      <c r="F205" s="27" t="s">
        <v>221</v>
      </c>
      <c r="G205" s="32">
        <v>1299</v>
      </c>
      <c r="H205" s="31" t="str">
        <f>IF($M$2 = 0,"",IF(E205 = "brutto",G205/1.21*(100-$M$2)/100,G205/1.21*(75)/100))</f>
        <v/>
      </c>
      <c r="I205" s="33" t="str">
        <f>IF(Tabulka36[[#This Row],[Sloupec9]] = "","",H205*1.21)</f>
        <v/>
      </c>
      <c r="J205" s="36"/>
      <c r="K205" s="34" t="str">
        <f>IF(H205 = "",IF(J205 = "","",G205*J205/1.21),IF(J205 = "","",H205*J205))</f>
        <v/>
      </c>
      <c r="L205" s="23" t="str">
        <f>IF(H205 = "",IF(J205 = "","",G205*J205),IF(J205 = "","",I205*J205))</f>
        <v/>
      </c>
      <c r="M205" s="51" t="str">
        <f>IF(F205 = "null","", F205)</f>
        <v xml:space="preserve">netto cena </v>
      </c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30" customHeight="1" thickBot="1">
      <c r="A206" s="16" t="s">
        <v>131</v>
      </c>
      <c r="B206" s="41"/>
      <c r="C206" s="41"/>
      <c r="D206" s="41"/>
      <c r="E206" s="41"/>
      <c r="F206" s="41"/>
      <c r="G206" s="41"/>
      <c r="H206" s="41"/>
      <c r="I206" s="17"/>
      <c r="J206" s="37">
        <f>SUM(J4:J205)</f>
        <v>0</v>
      </c>
      <c r="K206" s="38">
        <f>SUM(K4:K205)</f>
        <v>0</v>
      </c>
      <c r="L206" s="39">
        <f t="shared" ref="L206" si="0">K206*1.21</f>
        <v>0</v>
      </c>
      <c r="M206" s="18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>
      <c r="A207" s="5" t="s">
        <v>132</v>
      </c>
      <c r="B207" s="42"/>
      <c r="C207" s="42"/>
      <c r="D207" s="42"/>
      <c r="E207" s="42"/>
      <c r="F207" s="42"/>
      <c r="G207" s="42"/>
      <c r="H207" s="42"/>
      <c r="I207" s="6"/>
      <c r="J207" s="3"/>
      <c r="K207" s="3"/>
      <c r="L207" s="3"/>
      <c r="M207" s="7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>
      <c r="A208" s="43" t="s">
        <v>133</v>
      </c>
      <c r="B208" s="43"/>
      <c r="C208" s="43"/>
      <c r="D208" s="43"/>
      <c r="E208" s="43"/>
      <c r="F208" s="43"/>
      <c r="G208" s="43"/>
      <c r="H208" s="43"/>
      <c r="J208" s="3"/>
      <c r="K208" s="3"/>
      <c r="L208" s="3"/>
      <c r="M208" s="7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>
      <c r="A209" s="55"/>
      <c r="B209" s="3"/>
      <c r="C209" s="3"/>
      <c r="D209" s="3"/>
      <c r="E209" s="8"/>
      <c r="F209" s="8"/>
      <c r="J209" s="3"/>
      <c r="K209" s="3"/>
      <c r="L209" s="3"/>
      <c r="M209" s="10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>
      <c r="A210" s="55"/>
      <c r="B210" s="3"/>
      <c r="C210" s="3"/>
      <c r="D210" s="3"/>
      <c r="E210" s="8"/>
      <c r="F210" s="8"/>
      <c r="J210" s="3"/>
      <c r="K210" s="3"/>
      <c r="L210" s="3"/>
      <c r="M210" s="10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>
      <c r="A211" s="55"/>
      <c r="B211" s="3"/>
      <c r="C211" s="3"/>
      <c r="D211" s="3"/>
      <c r="E211" s="8"/>
      <c r="F211" s="8"/>
      <c r="J211" s="3"/>
      <c r="K211" s="3"/>
      <c r="L211" s="3"/>
      <c r="M211" s="10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>
      <c r="A212" s="55"/>
      <c r="B212" s="3"/>
      <c r="C212" s="3"/>
      <c r="D212" s="3"/>
      <c r="E212" s="8"/>
      <c r="F212" s="8"/>
      <c r="J212" s="3"/>
      <c r="K212" s="3"/>
      <c r="L212" s="3"/>
      <c r="M212" s="10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>
      <c r="A213" s="55"/>
      <c r="B213" s="3"/>
      <c r="C213" s="3"/>
      <c r="D213" s="3"/>
      <c r="E213" s="8"/>
      <c r="F213" s="8"/>
      <c r="J213" s="3"/>
      <c r="K213" s="3"/>
      <c r="L213" s="3"/>
      <c r="M213" s="10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>
      <c r="A214" s="55"/>
      <c r="B214" s="3"/>
      <c r="C214" s="3"/>
      <c r="D214" s="3"/>
      <c r="E214" s="8"/>
      <c r="F214" s="8"/>
      <c r="J214" s="3"/>
      <c r="K214" s="3"/>
      <c r="L214" s="3"/>
      <c r="M214" s="10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>
      <c r="A215" s="55"/>
      <c r="B215" s="3"/>
      <c r="C215" s="3"/>
      <c r="D215" s="3"/>
      <c r="E215" s="8"/>
      <c r="F215" s="8"/>
      <c r="J215" s="3"/>
      <c r="K215" s="3"/>
      <c r="L215" s="3"/>
      <c r="M215" s="10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>
      <c r="A216" s="55"/>
      <c r="B216" s="3"/>
      <c r="C216" s="3"/>
      <c r="D216" s="3"/>
      <c r="E216" s="8"/>
      <c r="F216" s="8"/>
      <c r="J216" s="3"/>
      <c r="K216" s="3"/>
      <c r="L216" s="3"/>
      <c r="M216" s="10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>
      <c r="A217" s="55"/>
      <c r="B217" s="3"/>
      <c r="C217" s="3"/>
      <c r="D217" s="3"/>
      <c r="E217" s="8"/>
      <c r="F217" s="8"/>
      <c r="J217" s="3"/>
      <c r="K217" s="3"/>
      <c r="L217" s="3"/>
      <c r="M217" s="10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>
      <c r="A218" s="55"/>
      <c r="B218" s="3"/>
      <c r="C218" s="3"/>
      <c r="D218" s="3"/>
      <c r="E218" s="8"/>
      <c r="F218" s="8"/>
      <c r="J218" s="3"/>
      <c r="K218" s="3"/>
      <c r="L218" s="3"/>
      <c r="M218" s="10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>
      <c r="A219" s="55"/>
      <c r="B219" s="3"/>
      <c r="C219" s="3"/>
      <c r="D219" s="3"/>
      <c r="E219" s="8"/>
      <c r="F219" s="8"/>
      <c r="J219" s="3"/>
      <c r="K219" s="3"/>
      <c r="L219" s="3"/>
      <c r="M219" s="10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>
      <c r="A220" s="55"/>
      <c r="B220" s="3"/>
      <c r="C220" s="3"/>
      <c r="D220" s="3"/>
      <c r="E220" s="8"/>
      <c r="F220" s="8"/>
      <c r="J220" s="3"/>
      <c r="K220" s="3"/>
      <c r="L220" s="3"/>
      <c r="M220" s="10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>
      <c r="A221" s="55"/>
      <c r="B221" s="3"/>
      <c r="C221" s="3"/>
      <c r="D221" s="3"/>
      <c r="E221" s="8"/>
      <c r="F221" s="8"/>
      <c r="J221" s="3"/>
      <c r="K221" s="3"/>
      <c r="L221" s="3"/>
      <c r="M221" s="10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>
      <c r="A222" s="55"/>
      <c r="B222" s="3"/>
      <c r="C222" s="3"/>
      <c r="D222" s="3"/>
      <c r="E222" s="8"/>
      <c r="F222" s="8"/>
      <c r="J222" s="3"/>
      <c r="K222" s="3"/>
      <c r="L222" s="3"/>
      <c r="M222" s="10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>
      <c r="A223" s="55"/>
      <c r="B223" s="3"/>
      <c r="C223" s="3"/>
      <c r="D223" s="3"/>
      <c r="E223" s="8"/>
      <c r="F223" s="8"/>
      <c r="J223" s="3"/>
      <c r="K223" s="3"/>
      <c r="L223" s="3"/>
      <c r="M223" s="10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>
      <c r="A224" s="55"/>
      <c r="B224" s="3"/>
      <c r="C224" s="3"/>
      <c r="D224" s="3"/>
      <c r="E224" s="8"/>
      <c r="F224" s="8"/>
      <c r="J224" s="3"/>
      <c r="K224" s="3"/>
      <c r="L224" s="3"/>
      <c r="M224" s="10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>
      <c r="A225" s="55"/>
      <c r="B225" s="3"/>
      <c r="C225" s="3"/>
      <c r="D225" s="3"/>
      <c r="E225" s="8"/>
      <c r="F225" s="8"/>
      <c r="J225" s="3"/>
      <c r="K225" s="3"/>
      <c r="L225" s="3"/>
      <c r="M225" s="10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>
      <c r="A226" s="55"/>
      <c r="B226" s="3"/>
      <c r="C226" s="3"/>
      <c r="D226" s="3"/>
      <c r="E226" s="8"/>
      <c r="F226" s="8"/>
      <c r="J226" s="3"/>
      <c r="K226" s="3"/>
      <c r="L226" s="3"/>
      <c r="M226" s="10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>
      <c r="A227" s="55"/>
      <c r="B227" s="3"/>
      <c r="C227" s="3"/>
      <c r="D227" s="3"/>
      <c r="E227" s="8"/>
      <c r="F227" s="8"/>
      <c r="J227" s="3"/>
      <c r="K227" s="3"/>
      <c r="L227" s="3"/>
      <c r="M227" s="10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>
      <c r="A228" s="55"/>
      <c r="B228" s="3"/>
      <c r="C228" s="3"/>
      <c r="D228" s="3"/>
      <c r="E228" s="8"/>
      <c r="F228" s="8"/>
      <c r="J228" s="3"/>
      <c r="K228" s="3"/>
      <c r="L228" s="3"/>
      <c r="M228" s="10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>
      <c r="A229" s="55"/>
      <c r="B229" s="3"/>
      <c r="C229" s="3"/>
      <c r="D229" s="3"/>
      <c r="E229" s="8"/>
      <c r="F229" s="8"/>
      <c r="J229" s="3"/>
      <c r="K229" s="3"/>
      <c r="L229" s="3"/>
      <c r="M229" s="10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>
      <c r="A230" s="55"/>
      <c r="B230" s="3"/>
      <c r="C230" s="3"/>
      <c r="D230" s="3"/>
      <c r="E230" s="8"/>
      <c r="F230" s="8"/>
      <c r="J230" s="3"/>
      <c r="K230" s="3"/>
      <c r="L230" s="3"/>
      <c r="M230" s="10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>
      <c r="A231" s="55"/>
      <c r="B231" s="3"/>
      <c r="C231" s="3"/>
      <c r="D231" s="3"/>
      <c r="E231" s="8"/>
      <c r="F231" s="8"/>
      <c r="J231" s="3"/>
      <c r="K231" s="3"/>
      <c r="L231" s="3"/>
      <c r="M231" s="10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>
      <c r="A232" s="55"/>
      <c r="B232" s="3"/>
      <c r="C232" s="3"/>
      <c r="D232" s="3"/>
      <c r="E232" s="8"/>
      <c r="F232" s="8"/>
      <c r="J232" s="3"/>
      <c r="K232" s="3"/>
      <c r="L232" s="3"/>
      <c r="M232" s="10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>
      <c r="A233" s="55"/>
      <c r="B233" s="3"/>
      <c r="C233" s="3"/>
      <c r="D233" s="3"/>
      <c r="E233" s="8"/>
      <c r="F233" s="8"/>
      <c r="J233" s="3"/>
      <c r="K233" s="3"/>
      <c r="L233" s="3"/>
      <c r="M233" s="10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>
      <c r="A234" s="55"/>
      <c r="B234" s="3"/>
      <c r="C234" s="3"/>
      <c r="D234" s="3"/>
      <c r="E234" s="8"/>
      <c r="F234" s="8"/>
      <c r="J234" s="3"/>
      <c r="K234" s="3"/>
      <c r="L234" s="3"/>
      <c r="M234" s="10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>
      <c r="A235" s="55"/>
      <c r="B235" s="3"/>
      <c r="C235" s="3"/>
      <c r="D235" s="3"/>
      <c r="E235" s="8"/>
      <c r="F235" s="8"/>
      <c r="J235" s="3"/>
      <c r="K235" s="3"/>
      <c r="L235" s="3"/>
      <c r="M235" s="10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>
      <c r="A236" s="55"/>
      <c r="B236" s="3"/>
      <c r="C236" s="3"/>
      <c r="D236" s="3"/>
      <c r="E236" s="8"/>
      <c r="F236" s="8"/>
      <c r="J236" s="3"/>
      <c r="K236" s="3"/>
      <c r="L236" s="3"/>
      <c r="M236" s="10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>
      <c r="A237" s="55"/>
      <c r="B237" s="3"/>
      <c r="C237" s="3"/>
      <c r="D237" s="3"/>
      <c r="E237" s="8"/>
      <c r="F237" s="8"/>
      <c r="J237" s="3"/>
      <c r="K237" s="3"/>
      <c r="L237" s="3"/>
      <c r="M237" s="10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>
      <c r="A238" s="55"/>
      <c r="B238" s="3"/>
      <c r="C238" s="3"/>
      <c r="D238" s="3"/>
      <c r="E238" s="8"/>
      <c r="F238" s="8"/>
      <c r="J238" s="3"/>
      <c r="K238" s="3"/>
      <c r="L238" s="3"/>
      <c r="M238" s="10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>
      <c r="A239" s="55"/>
      <c r="B239" s="3"/>
      <c r="C239" s="3"/>
      <c r="D239" s="3"/>
      <c r="E239" s="8"/>
      <c r="F239" s="8"/>
      <c r="J239" s="3"/>
      <c r="K239" s="3"/>
      <c r="L239" s="3"/>
      <c r="M239" s="10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customHeight="1">
      <c r="A240" s="55"/>
      <c r="B240" s="3"/>
      <c r="C240" s="3"/>
      <c r="D240" s="3"/>
      <c r="E240" s="8"/>
      <c r="F240" s="8"/>
      <c r="J240" s="3"/>
      <c r="K240" s="3"/>
      <c r="L240" s="3"/>
      <c r="M240" s="10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5.75" customHeight="1">
      <c r="A241" s="55"/>
      <c r="B241" s="3"/>
      <c r="C241" s="3"/>
      <c r="D241" s="3"/>
      <c r="E241" s="8"/>
      <c r="F241" s="8"/>
      <c r="J241" s="3"/>
      <c r="K241" s="3"/>
      <c r="L241" s="3"/>
      <c r="M241" s="10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5.75" customHeight="1">
      <c r="A242" s="55"/>
      <c r="B242" s="3"/>
      <c r="C242" s="3"/>
      <c r="D242" s="3"/>
      <c r="E242" s="8"/>
      <c r="F242" s="8"/>
      <c r="J242" s="3"/>
      <c r="K242" s="3"/>
      <c r="L242" s="3"/>
      <c r="M242" s="10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5.75" customHeight="1">
      <c r="A243" s="55"/>
      <c r="B243" s="3"/>
      <c r="C243" s="3"/>
      <c r="D243" s="3"/>
      <c r="E243" s="8"/>
      <c r="F243" s="8"/>
      <c r="J243" s="3"/>
      <c r="K243" s="3"/>
      <c r="L243" s="3"/>
      <c r="M243" s="10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5.75" customHeight="1">
      <c r="A244" s="55"/>
      <c r="B244" s="3"/>
      <c r="C244" s="3"/>
      <c r="D244" s="3"/>
      <c r="E244" s="8"/>
      <c r="F244" s="8"/>
      <c r="J244" s="3"/>
      <c r="K244" s="3"/>
      <c r="L244" s="3"/>
      <c r="M244" s="10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5.75" customHeight="1">
      <c r="A245" s="55"/>
      <c r="B245" s="3"/>
      <c r="C245" s="3"/>
      <c r="D245" s="3"/>
      <c r="E245" s="8"/>
      <c r="F245" s="8"/>
      <c r="J245" s="3"/>
      <c r="K245" s="3"/>
      <c r="L245" s="3"/>
      <c r="M245" s="10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5.75" customHeight="1">
      <c r="A246" s="55"/>
      <c r="B246" s="3"/>
      <c r="C246" s="3"/>
      <c r="D246" s="3"/>
      <c r="E246" s="8"/>
      <c r="F246" s="8"/>
      <c r="J246" s="3"/>
      <c r="K246" s="3"/>
      <c r="L246" s="3"/>
      <c r="M246" s="10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5.75" customHeight="1">
      <c r="A247" s="55"/>
      <c r="B247" s="3"/>
      <c r="C247" s="3"/>
      <c r="D247" s="3"/>
      <c r="E247" s="8"/>
      <c r="F247" s="8"/>
      <c r="J247" s="3"/>
      <c r="K247" s="3"/>
      <c r="L247" s="3"/>
      <c r="M247" s="10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5.75" customHeight="1">
      <c r="A248" s="55"/>
      <c r="B248" s="3"/>
      <c r="C248" s="3"/>
      <c r="D248" s="3"/>
      <c r="E248" s="8"/>
      <c r="F248" s="8"/>
      <c r="J248" s="3"/>
      <c r="K248" s="3"/>
      <c r="L248" s="3"/>
      <c r="M248" s="10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5.75" customHeight="1">
      <c r="A249" s="55"/>
      <c r="B249" s="3"/>
      <c r="C249" s="3"/>
      <c r="D249" s="3"/>
      <c r="E249" s="8"/>
      <c r="F249" s="8"/>
      <c r="J249" s="3"/>
      <c r="K249" s="3"/>
      <c r="L249" s="3"/>
      <c r="M249" s="10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>
      <c r="A250" s="55"/>
      <c r="B250" s="3"/>
      <c r="C250" s="3"/>
      <c r="D250" s="3"/>
      <c r="E250" s="8"/>
      <c r="F250" s="8"/>
      <c r="J250" s="3"/>
      <c r="K250" s="3"/>
      <c r="L250" s="3"/>
      <c r="M250" s="10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5.75" customHeight="1">
      <c r="A251" s="55"/>
      <c r="B251" s="3"/>
      <c r="C251" s="3"/>
      <c r="D251" s="3"/>
      <c r="E251" s="8"/>
      <c r="F251" s="8"/>
      <c r="J251" s="3"/>
      <c r="K251" s="3"/>
      <c r="L251" s="3"/>
      <c r="M251" s="10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.75" customHeight="1">
      <c r="A252" s="55"/>
      <c r="B252" s="3"/>
      <c r="C252" s="3"/>
      <c r="D252" s="3"/>
      <c r="E252" s="8"/>
      <c r="F252" s="8"/>
      <c r="J252" s="3"/>
      <c r="K252" s="3"/>
      <c r="L252" s="3"/>
      <c r="M252" s="10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5.75" customHeight="1">
      <c r="A253" s="55"/>
      <c r="B253" s="3"/>
      <c r="C253" s="3"/>
      <c r="D253" s="3"/>
      <c r="E253" s="8"/>
      <c r="F253" s="8"/>
      <c r="J253" s="3"/>
      <c r="K253" s="3"/>
      <c r="L253" s="3"/>
      <c r="M253" s="10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5.75" customHeight="1">
      <c r="A254" s="55"/>
      <c r="B254" s="3"/>
      <c r="C254" s="3"/>
      <c r="D254" s="3"/>
      <c r="E254" s="8"/>
      <c r="F254" s="8"/>
      <c r="J254" s="3"/>
      <c r="K254" s="3"/>
      <c r="L254" s="3"/>
      <c r="M254" s="10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5.75" customHeight="1">
      <c r="A255" s="55"/>
      <c r="B255" s="3"/>
      <c r="C255" s="3"/>
      <c r="D255" s="3"/>
      <c r="E255" s="8"/>
      <c r="F255" s="8"/>
      <c r="J255" s="3"/>
      <c r="K255" s="3"/>
      <c r="L255" s="3"/>
      <c r="M255" s="10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5.75" customHeight="1">
      <c r="A256" s="55"/>
      <c r="B256" s="3"/>
      <c r="C256" s="3"/>
      <c r="D256" s="3"/>
      <c r="E256" s="8"/>
      <c r="F256" s="8"/>
      <c r="J256" s="3"/>
      <c r="K256" s="3"/>
      <c r="L256" s="3"/>
      <c r="M256" s="10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5.75" customHeight="1">
      <c r="A257" s="55"/>
      <c r="B257" s="3"/>
      <c r="C257" s="3"/>
      <c r="D257" s="3"/>
      <c r="E257" s="8"/>
      <c r="F257" s="8"/>
      <c r="J257" s="3"/>
      <c r="K257" s="3"/>
      <c r="L257" s="3"/>
      <c r="M257" s="10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5.75" customHeight="1">
      <c r="A258" s="55"/>
      <c r="B258" s="3"/>
      <c r="C258" s="3"/>
      <c r="D258" s="3"/>
      <c r="E258" s="8"/>
      <c r="F258" s="8"/>
      <c r="J258" s="3"/>
      <c r="K258" s="3"/>
      <c r="L258" s="3"/>
      <c r="M258" s="10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5.75" customHeight="1">
      <c r="A259" s="55"/>
      <c r="B259" s="3"/>
      <c r="C259" s="3"/>
      <c r="D259" s="3"/>
      <c r="E259" s="8"/>
      <c r="F259" s="8"/>
      <c r="J259" s="3"/>
      <c r="K259" s="3"/>
      <c r="L259" s="3"/>
      <c r="M259" s="10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5.75" customHeight="1">
      <c r="A260" s="55"/>
      <c r="B260" s="3"/>
      <c r="C260" s="3"/>
      <c r="D260" s="3"/>
      <c r="E260" s="8"/>
      <c r="F260" s="8"/>
      <c r="J260" s="3"/>
      <c r="K260" s="3"/>
      <c r="L260" s="3"/>
      <c r="M260" s="10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5.75" customHeight="1">
      <c r="A261" s="55"/>
      <c r="B261" s="3"/>
      <c r="C261" s="3"/>
      <c r="D261" s="3"/>
      <c r="E261" s="8"/>
      <c r="F261" s="8"/>
      <c r="J261" s="3"/>
      <c r="K261" s="3"/>
      <c r="L261" s="3"/>
      <c r="M261" s="10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5.75" customHeight="1">
      <c r="A262" s="55"/>
      <c r="B262" s="3"/>
      <c r="C262" s="3"/>
      <c r="D262" s="3"/>
      <c r="E262" s="8"/>
      <c r="F262" s="8"/>
      <c r="J262" s="3"/>
      <c r="K262" s="3"/>
      <c r="L262" s="3"/>
      <c r="M262" s="10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5.75" customHeight="1">
      <c r="A263" s="55"/>
      <c r="B263" s="3"/>
      <c r="C263" s="3"/>
      <c r="D263" s="3"/>
      <c r="E263" s="8"/>
      <c r="F263" s="8"/>
      <c r="J263" s="3"/>
      <c r="K263" s="3"/>
      <c r="L263" s="3"/>
      <c r="M263" s="10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5.75" customHeight="1">
      <c r="A264" s="55"/>
      <c r="B264" s="3"/>
      <c r="C264" s="3"/>
      <c r="D264" s="3"/>
      <c r="E264" s="8"/>
      <c r="F264" s="8"/>
      <c r="J264" s="3"/>
      <c r="K264" s="3"/>
      <c r="L264" s="3"/>
      <c r="M264" s="10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5.75" customHeight="1">
      <c r="A265" s="55"/>
      <c r="B265" s="3"/>
      <c r="C265" s="3"/>
      <c r="D265" s="3"/>
      <c r="E265" s="8"/>
      <c r="F265" s="8"/>
      <c r="J265" s="3"/>
      <c r="K265" s="3"/>
      <c r="L265" s="3"/>
      <c r="M265" s="10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5.75" customHeight="1">
      <c r="A266" s="55"/>
      <c r="B266" s="3"/>
      <c r="C266" s="3"/>
      <c r="D266" s="3"/>
      <c r="E266" s="8"/>
      <c r="F266" s="8"/>
      <c r="J266" s="3"/>
      <c r="K266" s="3"/>
      <c r="L266" s="3"/>
      <c r="M266" s="10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5.75" customHeight="1">
      <c r="A267" s="55"/>
      <c r="B267" s="3"/>
      <c r="C267" s="3"/>
      <c r="D267" s="3"/>
      <c r="E267" s="8"/>
      <c r="F267" s="8"/>
      <c r="J267" s="3"/>
      <c r="K267" s="3"/>
      <c r="L267" s="3"/>
      <c r="M267" s="10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5.75" customHeight="1">
      <c r="A268" s="55"/>
      <c r="B268" s="3"/>
      <c r="C268" s="3"/>
      <c r="D268" s="3"/>
      <c r="E268" s="8"/>
      <c r="F268" s="8"/>
      <c r="J268" s="3"/>
      <c r="K268" s="3"/>
      <c r="L268" s="3"/>
      <c r="M268" s="10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5.75" customHeight="1">
      <c r="A269" s="55"/>
      <c r="B269" s="3"/>
      <c r="C269" s="3"/>
      <c r="D269" s="3"/>
      <c r="E269" s="8"/>
      <c r="F269" s="8"/>
      <c r="J269" s="3"/>
      <c r="K269" s="3"/>
      <c r="L269" s="3"/>
      <c r="M269" s="10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5.75" customHeight="1">
      <c r="A270" s="55"/>
      <c r="B270" s="3"/>
      <c r="C270" s="3"/>
      <c r="D270" s="3"/>
      <c r="E270" s="8"/>
      <c r="F270" s="8"/>
      <c r="J270" s="3"/>
      <c r="K270" s="3"/>
      <c r="L270" s="3"/>
      <c r="M270" s="10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5.75" customHeight="1">
      <c r="A271" s="55"/>
      <c r="B271" s="3"/>
      <c r="C271" s="3"/>
      <c r="D271" s="3"/>
      <c r="E271" s="8"/>
      <c r="F271" s="8"/>
      <c r="J271" s="3"/>
      <c r="K271" s="3"/>
      <c r="L271" s="3"/>
      <c r="M271" s="10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5.75" customHeight="1">
      <c r="A272" s="55"/>
      <c r="B272" s="3"/>
      <c r="C272" s="3"/>
      <c r="D272" s="3"/>
      <c r="E272" s="8"/>
      <c r="F272" s="8"/>
      <c r="J272" s="3"/>
      <c r="K272" s="3"/>
      <c r="L272" s="3"/>
      <c r="M272" s="10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5.75" customHeight="1">
      <c r="A273" s="55"/>
      <c r="B273" s="3"/>
      <c r="C273" s="3"/>
      <c r="D273" s="3"/>
      <c r="E273" s="8"/>
      <c r="F273" s="8"/>
      <c r="J273" s="3"/>
      <c r="K273" s="3"/>
      <c r="L273" s="3"/>
      <c r="M273" s="10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5.75" customHeight="1">
      <c r="A274" s="55"/>
      <c r="B274" s="3"/>
      <c r="C274" s="3"/>
      <c r="D274" s="3"/>
      <c r="E274" s="8"/>
      <c r="F274" s="8"/>
      <c r="J274" s="3"/>
      <c r="K274" s="3"/>
      <c r="L274" s="3"/>
      <c r="M274" s="10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5.75" customHeight="1">
      <c r="A275" s="55"/>
      <c r="B275" s="3"/>
      <c r="C275" s="3"/>
      <c r="D275" s="3"/>
      <c r="E275" s="8"/>
      <c r="F275" s="8"/>
      <c r="J275" s="3"/>
      <c r="K275" s="3"/>
      <c r="L275" s="3"/>
      <c r="M275" s="10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5.75" customHeight="1">
      <c r="A276" s="55"/>
      <c r="B276" s="3"/>
      <c r="C276" s="3"/>
      <c r="D276" s="3"/>
      <c r="E276" s="8"/>
      <c r="F276" s="8"/>
      <c r="J276" s="3"/>
      <c r="K276" s="3"/>
      <c r="L276" s="3"/>
      <c r="M276" s="10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5.75" customHeight="1">
      <c r="A277" s="55"/>
      <c r="B277" s="3"/>
      <c r="C277" s="3"/>
      <c r="D277" s="3"/>
      <c r="E277" s="8"/>
      <c r="F277" s="8"/>
      <c r="J277" s="3"/>
      <c r="K277" s="3"/>
      <c r="L277" s="3"/>
      <c r="M277" s="10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5.75" customHeight="1">
      <c r="A278" s="55"/>
      <c r="B278" s="3"/>
      <c r="C278" s="3"/>
      <c r="D278" s="3"/>
      <c r="E278" s="8"/>
      <c r="F278" s="8"/>
      <c r="J278" s="3"/>
      <c r="K278" s="3"/>
      <c r="L278" s="3"/>
      <c r="M278" s="10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5.75" customHeight="1">
      <c r="A279" s="55"/>
      <c r="B279" s="3"/>
      <c r="C279" s="3"/>
      <c r="D279" s="3"/>
      <c r="E279" s="8"/>
      <c r="F279" s="8"/>
      <c r="J279" s="3"/>
      <c r="K279" s="3"/>
      <c r="L279" s="3"/>
      <c r="M279" s="10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5.75" customHeight="1">
      <c r="A280" s="55"/>
      <c r="B280" s="3"/>
      <c r="C280" s="3"/>
      <c r="D280" s="3"/>
      <c r="E280" s="8"/>
      <c r="F280" s="8"/>
      <c r="J280" s="3"/>
      <c r="K280" s="3"/>
      <c r="L280" s="3"/>
      <c r="M280" s="10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5.75" customHeight="1">
      <c r="A281" s="55"/>
      <c r="B281" s="3"/>
      <c r="C281" s="3"/>
      <c r="D281" s="3"/>
      <c r="E281" s="8"/>
      <c r="F281" s="8"/>
      <c r="J281" s="3"/>
      <c r="K281" s="3"/>
      <c r="L281" s="3"/>
      <c r="M281" s="10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5.75" customHeight="1">
      <c r="A282" s="55"/>
      <c r="B282" s="3"/>
      <c r="C282" s="3"/>
      <c r="D282" s="3"/>
      <c r="E282" s="8"/>
      <c r="F282" s="8"/>
      <c r="J282" s="3"/>
      <c r="K282" s="3"/>
      <c r="L282" s="3"/>
      <c r="M282" s="10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5.75" customHeight="1">
      <c r="A283" s="55"/>
      <c r="B283" s="3"/>
      <c r="C283" s="3"/>
      <c r="D283" s="3"/>
      <c r="E283" s="8"/>
      <c r="F283" s="8"/>
      <c r="J283" s="3"/>
      <c r="K283" s="3"/>
      <c r="L283" s="3"/>
      <c r="M283" s="10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5.75" customHeight="1">
      <c r="A284" s="55"/>
      <c r="B284" s="3"/>
      <c r="C284" s="3"/>
      <c r="D284" s="3"/>
      <c r="E284" s="8"/>
      <c r="F284" s="8"/>
      <c r="J284" s="3"/>
      <c r="K284" s="3"/>
      <c r="L284" s="3"/>
      <c r="M284" s="10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5.75" customHeight="1">
      <c r="A285" s="55"/>
      <c r="B285" s="3"/>
      <c r="C285" s="3"/>
      <c r="D285" s="3"/>
      <c r="E285" s="8"/>
      <c r="F285" s="8"/>
      <c r="J285" s="3"/>
      <c r="K285" s="3"/>
      <c r="L285" s="3"/>
      <c r="M285" s="10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5.75" customHeight="1">
      <c r="A286" s="55"/>
      <c r="B286" s="3"/>
      <c r="C286" s="3"/>
      <c r="D286" s="3"/>
      <c r="E286" s="8"/>
      <c r="F286" s="8"/>
      <c r="J286" s="3"/>
      <c r="K286" s="3"/>
      <c r="L286" s="3"/>
      <c r="M286" s="10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5.75" customHeight="1">
      <c r="A287" s="55"/>
      <c r="B287" s="3"/>
      <c r="C287" s="3"/>
      <c r="D287" s="3"/>
      <c r="E287" s="8"/>
      <c r="F287" s="8"/>
      <c r="J287" s="3"/>
      <c r="K287" s="3"/>
      <c r="L287" s="3"/>
      <c r="M287" s="10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5.75" customHeight="1">
      <c r="A288" s="55"/>
      <c r="B288" s="3"/>
      <c r="C288" s="3"/>
      <c r="D288" s="3"/>
      <c r="E288" s="8"/>
      <c r="F288" s="8"/>
      <c r="J288" s="3"/>
      <c r="K288" s="3"/>
      <c r="L288" s="3"/>
      <c r="M288" s="10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5.75" customHeight="1">
      <c r="A289" s="55"/>
      <c r="B289" s="3"/>
      <c r="C289" s="3"/>
      <c r="D289" s="3"/>
      <c r="E289" s="8"/>
      <c r="F289" s="8"/>
      <c r="J289" s="3"/>
      <c r="K289" s="3"/>
      <c r="L289" s="3"/>
      <c r="M289" s="10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5.75" customHeight="1">
      <c r="A290" s="55"/>
      <c r="B290" s="3"/>
      <c r="C290" s="3"/>
      <c r="D290" s="3"/>
      <c r="E290" s="8"/>
      <c r="F290" s="8"/>
      <c r="J290" s="3"/>
      <c r="K290" s="3"/>
      <c r="L290" s="3"/>
      <c r="M290" s="10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5.75" customHeight="1">
      <c r="A291" s="55"/>
      <c r="B291" s="3"/>
      <c r="C291" s="3"/>
      <c r="D291" s="3"/>
      <c r="E291" s="8"/>
      <c r="F291" s="8"/>
      <c r="J291" s="3"/>
      <c r="K291" s="3"/>
      <c r="L291" s="3"/>
      <c r="M291" s="10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5.75" customHeight="1">
      <c r="A292" s="55"/>
      <c r="B292" s="3"/>
      <c r="C292" s="3"/>
      <c r="D292" s="3"/>
      <c r="E292" s="8"/>
      <c r="F292" s="8"/>
      <c r="J292" s="3"/>
      <c r="K292" s="3"/>
      <c r="L292" s="3"/>
      <c r="M292" s="10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5.75" customHeight="1">
      <c r="A293" s="55"/>
      <c r="B293" s="3"/>
      <c r="C293" s="3"/>
      <c r="D293" s="3"/>
      <c r="E293" s="8"/>
      <c r="F293" s="8"/>
      <c r="J293" s="3"/>
      <c r="K293" s="3"/>
      <c r="L293" s="3"/>
      <c r="M293" s="10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5.75" customHeight="1">
      <c r="A294" s="55"/>
      <c r="B294" s="3"/>
      <c r="C294" s="3"/>
      <c r="D294" s="3"/>
      <c r="E294" s="8"/>
      <c r="F294" s="8"/>
      <c r="J294" s="3"/>
      <c r="K294" s="3"/>
      <c r="L294" s="3"/>
      <c r="M294" s="10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5.75" customHeight="1">
      <c r="A295" s="55"/>
      <c r="B295" s="3"/>
      <c r="C295" s="3"/>
      <c r="D295" s="3"/>
      <c r="E295" s="8"/>
      <c r="F295" s="8"/>
      <c r="J295" s="3"/>
      <c r="K295" s="3"/>
      <c r="L295" s="3"/>
      <c r="M295" s="10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5.75" customHeight="1">
      <c r="A296" s="55"/>
      <c r="B296" s="3"/>
      <c r="C296" s="3"/>
      <c r="D296" s="3"/>
      <c r="E296" s="8"/>
      <c r="F296" s="8"/>
      <c r="J296" s="3"/>
      <c r="K296" s="3"/>
      <c r="L296" s="3"/>
      <c r="M296" s="10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5.75" customHeight="1">
      <c r="A297" s="55"/>
      <c r="B297" s="3"/>
      <c r="C297" s="3"/>
      <c r="D297" s="3"/>
      <c r="E297" s="8"/>
      <c r="F297" s="8"/>
      <c r="J297" s="3"/>
      <c r="K297" s="3"/>
      <c r="L297" s="3"/>
      <c r="M297" s="10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5.75" customHeight="1">
      <c r="A298" s="55"/>
      <c r="B298" s="3"/>
      <c r="C298" s="3"/>
      <c r="D298" s="3"/>
      <c r="E298" s="8"/>
      <c r="F298" s="8"/>
      <c r="J298" s="3"/>
      <c r="K298" s="3"/>
      <c r="L298" s="3"/>
      <c r="M298" s="10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5.75" customHeight="1">
      <c r="A299" s="55"/>
      <c r="B299" s="3"/>
      <c r="C299" s="3"/>
      <c r="D299" s="3"/>
      <c r="E299" s="8"/>
      <c r="F299" s="8"/>
      <c r="J299" s="3"/>
      <c r="K299" s="3"/>
      <c r="L299" s="3"/>
      <c r="M299" s="10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5.75" customHeight="1">
      <c r="A300" s="55"/>
      <c r="B300" s="3"/>
      <c r="C300" s="3"/>
      <c r="D300" s="3"/>
      <c r="E300" s="8"/>
      <c r="F300" s="8"/>
      <c r="J300" s="3"/>
      <c r="K300" s="3"/>
      <c r="L300" s="3"/>
      <c r="M300" s="10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5.75" customHeight="1">
      <c r="A301" s="55"/>
      <c r="B301" s="3"/>
      <c r="C301" s="3"/>
      <c r="D301" s="3"/>
      <c r="E301" s="8"/>
      <c r="F301" s="8"/>
      <c r="J301" s="3"/>
      <c r="K301" s="3"/>
      <c r="L301" s="3"/>
      <c r="M301" s="10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5.75" customHeight="1">
      <c r="A302" s="55"/>
      <c r="B302" s="3"/>
      <c r="C302" s="3"/>
      <c r="D302" s="3"/>
      <c r="E302" s="8"/>
      <c r="F302" s="8"/>
      <c r="J302" s="3"/>
      <c r="K302" s="3"/>
      <c r="L302" s="3"/>
      <c r="M302" s="10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5.75" customHeight="1">
      <c r="A303" s="55"/>
      <c r="B303" s="3"/>
      <c r="C303" s="3"/>
      <c r="D303" s="3"/>
      <c r="E303" s="8"/>
      <c r="F303" s="8"/>
      <c r="J303" s="3"/>
      <c r="K303" s="3"/>
      <c r="L303" s="3"/>
      <c r="M303" s="10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5.75" customHeight="1">
      <c r="A304" s="55"/>
      <c r="B304" s="3"/>
      <c r="C304" s="3"/>
      <c r="D304" s="3"/>
      <c r="E304" s="8"/>
      <c r="F304" s="8"/>
      <c r="J304" s="3"/>
      <c r="K304" s="3"/>
      <c r="L304" s="3"/>
      <c r="M304" s="10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5.75" customHeight="1">
      <c r="A305" s="55"/>
      <c r="B305" s="3"/>
      <c r="C305" s="3"/>
      <c r="D305" s="3"/>
      <c r="E305" s="8"/>
      <c r="F305" s="8"/>
      <c r="J305" s="3"/>
      <c r="K305" s="3"/>
      <c r="L305" s="3"/>
      <c r="M305" s="10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5.75" customHeight="1">
      <c r="A306" s="55"/>
      <c r="B306" s="3"/>
      <c r="C306" s="3"/>
      <c r="D306" s="3"/>
      <c r="E306" s="8"/>
      <c r="F306" s="8"/>
      <c r="J306" s="3"/>
      <c r="K306" s="3"/>
      <c r="L306" s="3"/>
      <c r="M306" s="10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5.75" customHeight="1">
      <c r="A307" s="55"/>
      <c r="B307" s="3"/>
      <c r="C307" s="3"/>
      <c r="D307" s="3"/>
      <c r="E307" s="8"/>
      <c r="F307" s="8"/>
      <c r="J307" s="3"/>
      <c r="K307" s="3"/>
      <c r="L307" s="3"/>
      <c r="M307" s="10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5.75" customHeight="1">
      <c r="A308" s="55"/>
      <c r="B308" s="3"/>
      <c r="C308" s="3"/>
      <c r="D308" s="3"/>
      <c r="E308" s="8"/>
      <c r="F308" s="8"/>
      <c r="J308" s="3"/>
      <c r="K308" s="3"/>
      <c r="L308" s="3"/>
      <c r="M308" s="10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5.75" customHeight="1">
      <c r="A309" s="55"/>
      <c r="B309" s="3"/>
      <c r="C309" s="3"/>
      <c r="D309" s="3"/>
      <c r="E309" s="8"/>
      <c r="F309" s="8"/>
      <c r="J309" s="3"/>
      <c r="K309" s="3"/>
      <c r="L309" s="3"/>
      <c r="M309" s="10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5.75" customHeight="1">
      <c r="A310" s="55"/>
      <c r="B310" s="3"/>
      <c r="C310" s="3"/>
      <c r="D310" s="3"/>
      <c r="E310" s="8"/>
      <c r="F310" s="8"/>
      <c r="J310" s="3"/>
      <c r="K310" s="3"/>
      <c r="L310" s="3"/>
      <c r="M310" s="10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5.75" customHeight="1">
      <c r="A311" s="55"/>
      <c r="B311" s="3"/>
      <c r="C311" s="3"/>
      <c r="D311" s="3"/>
      <c r="E311" s="8"/>
      <c r="F311" s="8"/>
      <c r="J311" s="3"/>
      <c r="K311" s="3"/>
      <c r="L311" s="3"/>
      <c r="M311" s="10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5.75" customHeight="1">
      <c r="A312" s="55"/>
      <c r="B312" s="3"/>
      <c r="C312" s="3"/>
      <c r="D312" s="3"/>
      <c r="E312" s="8"/>
      <c r="F312" s="8"/>
      <c r="J312" s="3"/>
      <c r="K312" s="3"/>
      <c r="L312" s="3"/>
      <c r="M312" s="10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5.75" customHeight="1">
      <c r="A313" s="55"/>
      <c r="B313" s="3"/>
      <c r="C313" s="3"/>
      <c r="D313" s="3"/>
      <c r="E313" s="8"/>
      <c r="F313" s="8"/>
      <c r="J313" s="3"/>
      <c r="K313" s="3"/>
      <c r="L313" s="3"/>
      <c r="M313" s="10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5.75" customHeight="1">
      <c r="A314" s="55"/>
      <c r="B314" s="3"/>
      <c r="C314" s="3"/>
      <c r="D314" s="3"/>
      <c r="E314" s="8"/>
      <c r="F314" s="8"/>
      <c r="J314" s="3"/>
      <c r="K314" s="3"/>
      <c r="L314" s="3"/>
      <c r="M314" s="10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5.75" customHeight="1">
      <c r="A315" s="55"/>
      <c r="B315" s="3"/>
      <c r="C315" s="3"/>
      <c r="D315" s="3"/>
      <c r="E315" s="8"/>
      <c r="F315" s="8"/>
      <c r="J315" s="3"/>
      <c r="K315" s="3"/>
      <c r="L315" s="3"/>
      <c r="M315" s="10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5.75" customHeight="1">
      <c r="A316" s="55"/>
      <c r="B316" s="3"/>
      <c r="C316" s="3"/>
      <c r="D316" s="3"/>
      <c r="E316" s="8"/>
      <c r="F316" s="8"/>
      <c r="J316" s="3"/>
      <c r="K316" s="3"/>
      <c r="L316" s="3"/>
      <c r="M316" s="10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5.75" customHeight="1">
      <c r="A317" s="55"/>
      <c r="B317" s="3"/>
      <c r="C317" s="3"/>
      <c r="D317" s="3"/>
      <c r="E317" s="8"/>
      <c r="F317" s="8"/>
      <c r="J317" s="3"/>
      <c r="K317" s="3"/>
      <c r="L317" s="3"/>
      <c r="M317" s="10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5.75" customHeight="1">
      <c r="A318" s="55"/>
      <c r="B318" s="3"/>
      <c r="C318" s="3"/>
      <c r="D318" s="3"/>
      <c r="E318" s="8"/>
      <c r="F318" s="8"/>
      <c r="J318" s="3"/>
      <c r="K318" s="3"/>
      <c r="L318" s="3"/>
      <c r="M318" s="10"/>
    </row>
    <row r="319" spans="1:23" ht="15.75" customHeight="1">
      <c r="A319" s="55"/>
      <c r="B319" s="3"/>
      <c r="C319" s="3"/>
      <c r="D319" s="3"/>
      <c r="E319" s="8"/>
      <c r="F319" s="8"/>
      <c r="J319" s="3"/>
      <c r="K319" s="3"/>
      <c r="L319" s="3"/>
      <c r="M319" s="10"/>
    </row>
    <row r="320" spans="1:23" ht="15.75" customHeight="1">
      <c r="A320" s="55"/>
      <c r="B320" s="3"/>
      <c r="C320" s="3"/>
      <c r="D320" s="3"/>
      <c r="E320" s="8"/>
      <c r="F320" s="8"/>
      <c r="J320" s="3"/>
      <c r="K320" s="3"/>
      <c r="L320" s="3"/>
      <c r="M320" s="10"/>
    </row>
    <row r="321" spans="1:13" ht="15.75" customHeight="1">
      <c r="A321" s="55"/>
      <c r="B321" s="3"/>
      <c r="C321" s="3"/>
      <c r="D321" s="3"/>
      <c r="E321" s="8"/>
      <c r="F321" s="8"/>
      <c r="J321" s="3"/>
      <c r="K321" s="3"/>
      <c r="L321" s="3"/>
      <c r="M321" s="10"/>
    </row>
    <row r="322" spans="1:13" ht="15.75" customHeight="1">
      <c r="A322" s="55"/>
      <c r="B322" s="3"/>
      <c r="C322" s="3"/>
      <c r="D322" s="3"/>
      <c r="E322" s="8"/>
      <c r="F322" s="8"/>
      <c r="J322" s="3"/>
      <c r="K322" s="3"/>
      <c r="L322" s="3"/>
      <c r="M322" s="10"/>
    </row>
    <row r="323" spans="1:13" ht="15.75" customHeight="1">
      <c r="A323" s="55"/>
      <c r="B323" s="3"/>
      <c r="C323" s="3"/>
      <c r="D323" s="3"/>
      <c r="E323" s="8"/>
      <c r="F323" s="8"/>
      <c r="J323" s="3"/>
      <c r="K323" s="3"/>
      <c r="L323" s="3"/>
      <c r="M323" s="10"/>
    </row>
    <row r="324" spans="1:13" ht="15.75" customHeight="1">
      <c r="A324" s="55"/>
      <c r="B324" s="3"/>
      <c r="C324" s="3"/>
      <c r="D324" s="3"/>
      <c r="E324" s="8"/>
      <c r="F324" s="8"/>
      <c r="J324" s="3"/>
      <c r="K324" s="3"/>
      <c r="L324" s="3"/>
      <c r="M324" s="10"/>
    </row>
    <row r="325" spans="1:13" ht="15.75" customHeight="1">
      <c r="A325" s="55"/>
      <c r="B325" s="3"/>
      <c r="C325" s="3"/>
      <c r="D325" s="3"/>
      <c r="E325" s="8"/>
      <c r="F325" s="8"/>
      <c r="J325" s="3"/>
      <c r="K325" s="3"/>
      <c r="L325" s="3"/>
      <c r="M325" s="10"/>
    </row>
    <row r="326" spans="1:13" ht="15.75" customHeight="1">
      <c r="A326" s="55"/>
      <c r="B326" s="3"/>
      <c r="C326" s="3"/>
      <c r="D326" s="3"/>
      <c r="E326" s="8"/>
      <c r="F326" s="8"/>
      <c r="J326" s="3"/>
      <c r="K326" s="3"/>
      <c r="L326" s="3"/>
      <c r="M326" s="10"/>
    </row>
    <row r="327" spans="1:13" ht="15.75" customHeight="1">
      <c r="A327" s="55"/>
      <c r="B327" s="3"/>
      <c r="C327" s="3"/>
      <c r="D327" s="3"/>
      <c r="E327" s="8"/>
      <c r="F327" s="8"/>
      <c r="J327" s="3"/>
      <c r="K327" s="3"/>
      <c r="L327" s="3"/>
      <c r="M327" s="10"/>
    </row>
    <row r="328" spans="1:13" ht="15.75" customHeight="1">
      <c r="A328" s="55"/>
      <c r="B328" s="3"/>
      <c r="C328" s="3"/>
      <c r="D328" s="3"/>
      <c r="E328" s="8"/>
      <c r="F328" s="8"/>
      <c r="J328" s="3"/>
      <c r="K328" s="3"/>
      <c r="L328" s="3"/>
      <c r="M328" s="10"/>
    </row>
    <row r="329" spans="1:13" ht="15.75" customHeight="1">
      <c r="A329" s="55"/>
      <c r="B329" s="3"/>
      <c r="C329" s="3"/>
      <c r="D329" s="3"/>
      <c r="E329" s="8"/>
      <c r="F329" s="8"/>
      <c r="J329" s="3"/>
      <c r="K329" s="3"/>
      <c r="L329" s="3"/>
      <c r="M329" s="10"/>
    </row>
    <row r="330" spans="1:13" ht="15.75" customHeight="1">
      <c r="A330" s="55"/>
      <c r="B330" s="3"/>
      <c r="C330" s="3"/>
      <c r="D330" s="3"/>
      <c r="E330" s="8"/>
      <c r="F330" s="8"/>
      <c r="J330" s="3"/>
      <c r="K330" s="3"/>
      <c r="L330" s="3"/>
      <c r="M330" s="10"/>
    </row>
    <row r="331" spans="1:13" ht="15.75" customHeight="1">
      <c r="A331" s="55"/>
      <c r="B331" s="3"/>
      <c r="C331" s="3"/>
      <c r="D331" s="3"/>
      <c r="E331" s="8"/>
      <c r="F331" s="8"/>
      <c r="J331" s="3"/>
      <c r="K331" s="3"/>
      <c r="L331" s="3"/>
      <c r="M331" s="10"/>
    </row>
    <row r="332" spans="1:13" ht="15.75" customHeight="1">
      <c r="A332" s="55"/>
      <c r="B332" s="3"/>
      <c r="C332" s="3"/>
      <c r="D332" s="3"/>
      <c r="E332" s="8"/>
      <c r="F332" s="8"/>
      <c r="J332" s="3"/>
      <c r="K332" s="3"/>
      <c r="L332" s="3"/>
      <c r="M332" s="10"/>
    </row>
    <row r="333" spans="1:13" ht="15.75" customHeight="1">
      <c r="A333" s="55"/>
      <c r="B333" s="3"/>
      <c r="C333" s="3"/>
      <c r="D333" s="3"/>
      <c r="E333" s="8"/>
      <c r="F333" s="8"/>
      <c r="J333" s="3"/>
      <c r="K333" s="3"/>
      <c r="L333" s="3"/>
      <c r="M333" s="10"/>
    </row>
    <row r="334" spans="1:13" ht="15.75" customHeight="1">
      <c r="A334" s="55"/>
      <c r="B334" s="3"/>
      <c r="C334" s="3"/>
      <c r="D334" s="3"/>
      <c r="E334" s="8"/>
      <c r="F334" s="8"/>
      <c r="J334" s="3"/>
      <c r="K334" s="3"/>
      <c r="L334" s="3"/>
      <c r="M334" s="10"/>
    </row>
    <row r="335" spans="1:13" ht="15.75" customHeight="1">
      <c r="A335" s="55"/>
      <c r="B335" s="3"/>
      <c r="C335" s="3"/>
      <c r="D335" s="3"/>
      <c r="E335" s="8"/>
      <c r="F335" s="8"/>
      <c r="J335" s="3"/>
      <c r="K335" s="3"/>
      <c r="L335" s="3"/>
      <c r="M335" s="10"/>
    </row>
    <row r="336" spans="1:13" ht="15.75" customHeight="1">
      <c r="A336" s="55"/>
      <c r="B336" s="3"/>
      <c r="C336" s="3"/>
      <c r="D336" s="3"/>
      <c r="E336" s="8"/>
      <c r="F336" s="8"/>
      <c r="J336" s="3"/>
      <c r="K336" s="3"/>
      <c r="L336" s="3"/>
      <c r="M336" s="10"/>
    </row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sheetProtection algorithmName="SHA-512" hashValue="aUSbSrvpNo32R35QJOki0hRrnkLrchcT69++2Jv+e5yQrLhy8AU7zNOj7AUnRi8UK3pIfQOliyDzfB6oV8u4Vg==" saltValue="ZRu0qew/xd9KRa9av75emg==" spinCount="100000" sheet="1" objects="1" scenarios="1"/>
  <mergeCells count="4">
    <mergeCell ref="C1:L2"/>
    <mergeCell ref="B206:H206"/>
    <mergeCell ref="B207:H207"/>
    <mergeCell ref="A208:H208"/>
  </mergeCells>
  <pageMargins left="0.39370078740157483" right="0.39370078740157483" top="0.39370078740157483" bottom="0.39370078740157483" header="0.51181102362204722" footer="0"/>
  <pageSetup scale="60" firstPageNumber="0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Holub</dc:creator>
  <cp:lastModifiedBy>Uživatel systému Windows</cp:lastModifiedBy>
  <cp:lastPrinted>2020-05-29T09:10:17Z</cp:lastPrinted>
  <dcterms:created xsi:type="dcterms:W3CDTF">2020-03-10T12:08:50Z</dcterms:created>
  <dcterms:modified xsi:type="dcterms:W3CDTF">2020-05-29T09:59:40Z</dcterms:modified>
</cp:coreProperties>
</file>